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ate1904="1"/>
  <mc:AlternateContent xmlns:mc="http://schemas.openxmlformats.org/markup-compatibility/2006">
    <mc:Choice Requires="x15">
      <x15ac:absPath xmlns:x15ac="http://schemas.microsoft.com/office/spreadsheetml/2010/11/ac" url="https://midpointelibrary-my.sharepoint.com/personal/chillman_midpointelibrary_org/Documents/"/>
    </mc:Choice>
  </mc:AlternateContent>
  <xr:revisionPtr revIDLastSave="0" documentId="8_{591C47F3-E250-5445-BF92-8176CF10E045}" xr6:coauthVersionLast="47" xr6:coauthVersionMax="47" xr10:uidLastSave="{00000000-0000-0000-0000-000000000000}"/>
  <bookViews>
    <workbookView xWindow="0" yWindow="500" windowWidth="29040" windowHeight="15720" tabRatio="766" activeTab="1" xr2:uid="{00000000-000D-0000-FFFF-FFFF00000000}"/>
  </bookViews>
  <sheets>
    <sheet name="Instructions" sheetId="3" r:id="rId1"/>
    <sheet name="2024 ROI Template" sheetId="2" r:id="rId2"/>
    <sheet name="What Do the ROI Figures Mean" sheetId="5" r:id="rId3"/>
    <sheet name="Notes on Prices &amp; Costs"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6" i="2" l="1"/>
  <c r="G36" i="2" s="1"/>
  <c r="D35" i="2"/>
  <c r="G35" i="2" s="1"/>
  <c r="D38" i="2"/>
  <c r="G38" i="2" s="1"/>
  <c r="D37" i="2"/>
  <c r="G37" i="2" s="1"/>
  <c r="D33" i="2"/>
  <c r="G33" i="2" s="1"/>
  <c r="D34" i="2"/>
  <c r="G34" i="2" s="1"/>
  <c r="D32" i="2"/>
  <c r="G32" i="2" s="1"/>
  <c r="D31" i="2"/>
  <c r="G31" i="2" s="1"/>
  <c r="D30" i="2"/>
  <c r="G30" i="2" s="1"/>
  <c r="D28" i="2"/>
  <c r="G28" i="2" s="1"/>
  <c r="D29" i="2"/>
  <c r="G29" i="2" s="1"/>
  <c r="D27" i="2"/>
  <c r="G27" i="2" s="1"/>
  <c r="D26" i="2"/>
  <c r="G26" i="2" s="1"/>
  <c r="G47" i="2"/>
  <c r="G39" i="2" l="1"/>
  <c r="C81" i="2"/>
  <c r="B72" i="4"/>
  <c r="G81" i="2" l="1"/>
  <c r="G60" i="2"/>
  <c r="D7" i="2"/>
  <c r="G7" i="2" s="1"/>
  <c r="D8" i="2"/>
  <c r="G8" i="2" s="1"/>
  <c r="D9" i="2"/>
  <c r="G9" i="2" s="1"/>
  <c r="D10" i="2"/>
  <c r="G10" i="2" s="1"/>
  <c r="C11" i="2"/>
  <c r="D11" i="2" s="1"/>
  <c r="G11" i="2" s="1"/>
  <c r="C12" i="2"/>
  <c r="D12" i="2" s="1"/>
  <c r="G12" i="2" s="1"/>
  <c r="D17" i="2"/>
  <c r="G17" i="2" s="1"/>
  <c r="D18" i="2"/>
  <c r="G18" i="2" s="1"/>
  <c r="D19" i="2"/>
  <c r="G19" i="2" s="1"/>
  <c r="D20" i="2"/>
  <c r="G20" i="2" s="1"/>
  <c r="D21" i="2"/>
  <c r="G21" i="2" s="1"/>
  <c r="G43" i="2"/>
  <c r="C45" i="2"/>
  <c r="E45" i="2" s="1"/>
  <c r="G45" i="2" s="1"/>
  <c r="G49" i="2"/>
  <c r="G51" i="2"/>
  <c r="G56" i="2"/>
  <c r="G58" i="2"/>
  <c r="G62" i="2"/>
  <c r="G67" i="2"/>
  <c r="G69" i="2"/>
  <c r="G71" i="2"/>
  <c r="G73" i="2"/>
  <c r="G75" i="2"/>
  <c r="G77" i="2"/>
  <c r="G79" i="2"/>
  <c r="D83" i="2"/>
  <c r="G83" i="2" s="1"/>
  <c r="G90" i="2"/>
  <c r="B9" i="4"/>
  <c r="B10" i="4"/>
  <c r="G52" i="2" l="1"/>
  <c r="G22" i="2"/>
  <c r="G63" i="2"/>
  <c r="G85" i="2"/>
  <c r="G13" i="2"/>
  <c r="G87" i="2" l="1"/>
  <c r="H22" i="2"/>
  <c r="G95" i="2" l="1"/>
  <c r="H39" i="2"/>
  <c r="H63" i="2"/>
  <c r="H85" i="2"/>
  <c r="G96" i="2"/>
  <c r="G91" i="2"/>
  <c r="H13" i="2"/>
  <c r="H52" i="2"/>
</calcChain>
</file>

<file path=xl/sharedStrings.xml><?xml version="1.0" encoding="utf-8"?>
<sst xmlns="http://schemas.openxmlformats.org/spreadsheetml/2006/main" count="458" uniqueCount="288">
  <si>
    <t xml:space="preserve">The intention of the ROI Calculator is to quantify the benefits provided by Ohio's 251 public library systems in a simple and understandable fashion.  </t>
  </si>
  <si>
    <t xml:space="preserve">Now that you have completed entering the data into the ROI Calculator, what do the results mean? </t>
  </si>
  <si>
    <t>$29.40 = 60 minutes * 49 cents per minute (Kinkos cost for computer usage)</t>
  </si>
  <si>
    <t>II. Circulation of Physical Books, DVDs, CDs etc…</t>
  </si>
  <si>
    <t>3) The ROI Calculator does NOT include every type of Library Program</t>
  </si>
  <si>
    <t># of Library Visitors</t>
  </si>
  <si>
    <t>Amount</t>
  </si>
  <si>
    <t>Explanation</t>
  </si>
  <si>
    <t>Magazine Digital Downloads</t>
  </si>
  <si>
    <t>Measure</t>
  </si>
  <si>
    <t>A. Books</t>
  </si>
  <si>
    <t>B. Periodicals</t>
  </si>
  <si>
    <t>D. Music CD/Cassette</t>
  </si>
  <si>
    <t>E. Books on CD/Tape</t>
  </si>
  <si>
    <t>Price/Hr</t>
  </si>
  <si>
    <t>Electronic Database Usage Method B</t>
  </si>
  <si>
    <t xml:space="preserve">* SEE INSTRUCTIONS.  Fill in ONLY Cell B32 OR Cell B34, not both.   </t>
  </si>
  <si>
    <t>Meeting Room Use</t>
  </si>
  <si>
    <t>Patron Computer Use</t>
  </si>
  <si>
    <t>BEA Household Consumption Multiplier</t>
  </si>
  <si>
    <t>Music CD/Cassette</t>
  </si>
  <si>
    <t>Books on CD/Tape</t>
  </si>
  <si>
    <t>Database Use # of Hours Utilized</t>
  </si>
  <si>
    <t>Grand Total Benefits of Library Circulation &amp; Services</t>
  </si>
  <si>
    <t xml:space="preserve">While the services and programs that have been omitted tend to be harder to quantify than those that have been included, that does not mean that they do not have value.  Please make sure you mention these and any other additional services when you discuss your library's Rate of Return with policy-makers and constituents.  </t>
  </si>
  <si>
    <t>Please go to the "What Do the ROI Figures Mean?" worksheet for an explanation of how to interpret the results from the ROI Calculator.</t>
  </si>
  <si>
    <t>Direct Benefit to Spending Ratio</t>
  </si>
  <si>
    <t># of Answers</t>
  </si>
  <si>
    <t>Periodicals</t>
  </si>
  <si>
    <t>Use of Reference Materials</t>
  </si>
  <si>
    <t>Value/Use</t>
  </si>
  <si>
    <t>Reference Questions &amp; Answers</t>
  </si>
  <si>
    <t>6 minutes</t>
  </si>
  <si>
    <t>Avg Cost</t>
  </si>
  <si>
    <t>Outreach Circulation</t>
  </si>
  <si>
    <t>Avg # of Books/Visit</t>
  </si>
  <si>
    <t># of Library Trips Saved</t>
  </si>
  <si>
    <t>Cost Per Trip</t>
  </si>
  <si>
    <t>Value of Outreach</t>
  </si>
  <si>
    <t>C. Reference Questions &amp; Answers</t>
  </si>
  <si>
    <t>A. Patron Computer Use</t>
  </si>
  <si>
    <t>Movies on DVD/VHS</t>
  </si>
  <si>
    <t>A. Non-circulating Periodicals used by Patrons</t>
  </si>
  <si>
    <t>Time/Answer</t>
  </si>
  <si>
    <t>Value/Participant</t>
  </si>
  <si>
    <t>Children's Library Programs</t>
  </si>
  <si>
    <t>Value/Hour</t>
  </si>
  <si>
    <t>Playaway/Tablet Books</t>
  </si>
  <si>
    <t>Computer &amp; Technology Subtotal</t>
  </si>
  <si>
    <t>% of Library Value</t>
  </si>
  <si>
    <t>Attendance</t>
  </si>
  <si>
    <t>Electronic Database Usage Method A</t>
  </si>
  <si>
    <t>Electronic Database Usage Method A*</t>
  </si>
  <si>
    <t>Electronic Database Usage Method B*</t>
  </si>
  <si>
    <t>Outreach Services (Bookmobile etc.) Method A**</t>
  </si>
  <si>
    <t>III. Electronic Circulation (eBooks, streamed movies, music downloads, etc..)</t>
  </si>
  <si>
    <t># of Library Outreach Trips</t>
  </si>
  <si>
    <t>B. Audiobook Download</t>
  </si>
  <si>
    <t>C. Magazine Digital Downloads</t>
  </si>
  <si>
    <t>E. Music Downloads</t>
  </si>
  <si>
    <t>$10.00 per use = estimate of average cost of online article retrieval from a variety of sources</t>
  </si>
  <si>
    <t>Music Downloads</t>
  </si>
  <si>
    <t>1) Ratio of Library Benefits to Spending</t>
  </si>
  <si>
    <t>2) Economic Multiplier Effects</t>
  </si>
  <si>
    <t>Young Adult Library Programs</t>
  </si>
  <si>
    <t xml:space="preserve">Library personnel estimate that young adult programs are less costly than children's programs. </t>
  </si>
  <si>
    <t>Adult Library Programs</t>
  </si>
  <si>
    <t>iTunes, Amazon Prime, &amp; Cable On-Demand prices are $5.99 for new movies and $3.99 for older movies.  Avg. Netflix movie prices vary with usage but are generally lower.</t>
  </si>
  <si>
    <t>Wi-Fi Use</t>
  </si>
  <si>
    <t>B. Wi-Fi Use</t>
  </si>
  <si>
    <t>C. Young Adult Library Programs</t>
  </si>
  <si>
    <t xml:space="preserve">The fact that there are some library services and programs that are not included in the ROI calculator actually strengthens the findings produced by the calculator. This is because it can be unequivocally stated that whatever your library's return on investment computes to be, it will be an understatement of the true value provided by your library to your community.  </t>
  </si>
  <si>
    <t>Movies Streamed</t>
  </si>
  <si>
    <t>eBooks</t>
  </si>
  <si>
    <t>Patron Cost Saved Per Trip</t>
  </si>
  <si>
    <t xml:space="preserve">Libraries allow users to save money by borrowing items and receiving services that they would otherwise have to rent or purchase.  This means that libraries enhance the purchasing power of users by enabling them to spend their money in other ways.  The true impact of libraries on the economy will include the multiplier effects of this freed up consumer spending. </t>
  </si>
  <si>
    <t>$10.47 = 3 * 3.49 (cost of 1 week rental of book on tape at Cracker Barrel)</t>
  </si>
  <si>
    <t xml:space="preserve">Outreach Services (Bookmobile etc.) </t>
  </si>
  <si>
    <t># of Events</t>
  </si>
  <si>
    <t>Rent/Event</t>
  </si>
  <si>
    <t xml:space="preserve"> Value</t>
  </si>
  <si>
    <t>Computer Training</t>
  </si>
  <si>
    <t>NA</t>
  </si>
  <si>
    <t>D. Electronic Database Usage Method A*</t>
  </si>
  <si>
    <t>D. Electronic Database Usage Method B*</t>
  </si>
  <si>
    <t>Multiplier Impact to  Consumers of Value of Library Services</t>
  </si>
  <si>
    <t>Economic Multiplier Benefit to Spending Ratio</t>
  </si>
  <si>
    <t>Database Use # of Times Accessed</t>
  </si>
  <si>
    <t>C. Movies on DVD/VHS</t>
  </si>
  <si>
    <t>Average # of Patrons Per Trip</t>
  </si>
  <si>
    <t>A. eBooks</t>
  </si>
  <si>
    <t>D. Movies Streamed</t>
  </si>
  <si>
    <t>Database # of Times Used</t>
  </si>
  <si>
    <t>A. Meeting Room Use</t>
  </si>
  <si>
    <t>F. Playaway/Tablet Books</t>
  </si>
  <si>
    <t>B. Children's Library Programs</t>
  </si>
  <si>
    <t>D. Adult Library Programs</t>
  </si>
  <si>
    <t>B. Use of Reference Materials</t>
  </si>
  <si>
    <t>Circulation Count</t>
  </si>
  <si>
    <t>Price per Item</t>
  </si>
  <si>
    <t># of Hours</t>
  </si>
  <si>
    <t># of Items</t>
  </si>
  <si>
    <t>Non-circulating Periodicals</t>
  </si>
  <si>
    <t>Value</t>
  </si>
  <si>
    <t>Comparison</t>
  </si>
  <si>
    <t>Sellback</t>
  </si>
  <si>
    <t>Books</t>
  </si>
  <si>
    <t>Purchase</t>
  </si>
  <si>
    <t>Rent</t>
  </si>
  <si>
    <t>Category</t>
  </si>
  <si>
    <t>Audiobook Download</t>
  </si>
  <si>
    <t>Net Value</t>
  </si>
  <si>
    <t>Value/Hr</t>
  </si>
  <si>
    <t>Physical Circulation Subtotal</t>
  </si>
  <si>
    <t>Electronic Circulation Subtotal</t>
  </si>
  <si>
    <t>Reference Services Subtotal</t>
  </si>
  <si>
    <t>Other Library Services Subtotal</t>
  </si>
  <si>
    <t># of Reference Items</t>
  </si>
  <si>
    <t>$0.99 = Mid-tier price per song on i-Tunes</t>
  </si>
  <si>
    <t>Avg. Cost</t>
  </si>
  <si>
    <t>$ Amount</t>
  </si>
  <si>
    <t>Non-circulating Periodicals used by Patrons</t>
  </si>
  <si>
    <t># of Students Helped</t>
  </si>
  <si>
    <t>Price Per Student</t>
  </si>
  <si>
    <t>E. Homework Help Sessions Method A*</t>
  </si>
  <si>
    <t>E. Homework Help Sessions Method B*</t>
  </si>
  <si>
    <t># of Homework Help Sessions Provided</t>
  </si>
  <si>
    <t># of Students Assisted with Homework</t>
  </si>
  <si>
    <t>G. Outreach Services (Bookmobile etc.) Method B**</t>
  </si>
  <si>
    <t>G. Outreach Services (Bookmobile etc.) Method A**</t>
  </si>
  <si>
    <t># of Sessions</t>
  </si>
  <si>
    <t>Homework Help Sessions</t>
  </si>
  <si>
    <t># Meals/Snacks Provided</t>
  </si>
  <si>
    <t>Price per Meal</t>
  </si>
  <si>
    <t>Summer Food Programs</t>
  </si>
  <si>
    <t>Cost/Meal</t>
  </si>
  <si>
    <t>Wi-Fi "Hot Spot" Lending</t>
  </si>
  <si>
    <t>Price/Item</t>
  </si>
  <si>
    <t>$12.50 per book = approximate average price of eBooks on Amazon (new releases $14.99, older books $9.99, recent books in between at $10.99-$13.99)</t>
  </si>
  <si>
    <t xml:space="preserve">For example, if your library's ratio of benefits to spending was 2.5, this would mean that for every $1.00 spent by your library, your community received $2.50 in DIRECT BENEFITS from using library materials and services.  </t>
  </si>
  <si>
    <t xml:space="preserve">For example, if your library's ratio of benefits including economic multiplier effects to spending was 3.5, this would mean that for every $1.00 spent by your library, the TOTAL ECONOMIC BENEFIT provided to your community is $3.50.   </t>
  </si>
  <si>
    <t>Adult library programs are the most costly, including author visits, genealogists &amp; other professionals</t>
  </si>
  <si>
    <t>D. Computer Training</t>
  </si>
  <si>
    <t>C. Wi-Fi "Hot Spot" Lending</t>
  </si>
  <si>
    <t>#of Hot Spots</t>
  </si>
  <si>
    <t xml:space="preserve">* SEE INSTRUCTIONS.  Fill in ONLY Cell B58 OR Cell B60, not both.   </t>
  </si>
  <si>
    <t xml:space="preserve">* SEE INSTRUCTIONS.  Fill in ONLY Cell B64 OR Cell B66, not both.   </t>
  </si>
  <si>
    <t>$21.00 = estimated average price per book (including sales tax) of purchasing an audiobook from Audible.  This cost is based on an assunmption of 2 books purchased per month at a membership price of $14.95 with the 2nd book costing $24.00</t>
  </si>
  <si>
    <t># of Patron Hrs.</t>
  </si>
  <si>
    <t>II. Circulation of Physical Books, DVDs, CDs etc.…</t>
  </si>
  <si>
    <t>Value/Hr.</t>
  </si>
  <si>
    <t>Database Hrs. Used</t>
  </si>
  <si>
    <t>Price/Hr.</t>
  </si>
  <si>
    <t xml:space="preserve">Some services and programs have been omitted from this calculator (i.e. resume and job search workshops, personal finance workshops, GED training and testing, reading and literacy programs, etc.).  </t>
  </si>
  <si>
    <t>Outreach Services (Bookmobile visits and books delivered to patrons) Method B**</t>
  </si>
  <si>
    <t>2024 Library Services Return on Investment (ROI) Calculator</t>
  </si>
  <si>
    <t>I. 2024 Total Library Operations Spending</t>
  </si>
  <si>
    <t>2024 Total Library Operations spending (from cell B3)</t>
  </si>
  <si>
    <t>$7.00 = estimaed 2024 average cost per issue of a typical magazine</t>
  </si>
  <si>
    <t xml:space="preserve">T-Mobile portable hot spot = $35/month. </t>
  </si>
  <si>
    <t xml:space="preserve">Many Starbucks, Panera Bread, and other similar businesses offer free Wi-Fi (often with time limits), however you must be a paying customer in order to access it.  $6.50 reflects a reasonable average expenditure. </t>
  </si>
  <si>
    <t>$2.25 = 2 day Redbox cost per DVD rental in 2024 prior to shutdown</t>
  </si>
  <si>
    <t>Notes on Prices &amp; Costs for 2024 Library Services ROI Calculator</t>
  </si>
  <si>
    <t xml:space="preserve">$11.99 = 2024 typical cost of music CD on Amazon.  Music CDs also have resale value.  Thus net price reflects the 50% "sellback" value.  </t>
  </si>
  <si>
    <t>$3.35 = Avg trip of 5 miles * 67 cents per mile (IRS 2024 average cost per mile)</t>
  </si>
  <si>
    <t>$3 per meal = ODE Summer Food Service benefit of $120 per child assuming 8 weeks of meals (40 meals)</t>
  </si>
  <si>
    <t xml:space="preserve">Sylvan Learning Center hourly tutoring rates range from $40 to $100 per hour. Assumption that 3 children per hour receive assistance implies $25 per student at a rate of $75 per hour </t>
  </si>
  <si>
    <t>$50.00 per hour = estimated average cost of genealogy, job &amp; employment, &amp; financial professional on an hourly basis</t>
  </si>
  <si>
    <t xml:space="preserve">A typical price for a a private computer training course is $295 per day. Assuming a 7.5 hrour long day is almost exactly $40 per hour. </t>
  </si>
  <si>
    <t>$106.75 = 2017 ($117.00) &amp; 2018 ($96.50) average non-discounted price of library reference books purchased.  Updtig for infaltion equates to $124.50.. Like circulating books, reference books have resale value.  Thus, net price reflects 50% "sellback" value.</t>
  </si>
  <si>
    <t>Summer &amp; School Year Food Programs</t>
  </si>
  <si>
    <t>Data Entry Instructions for 2024 Library Services Return on Investment (ROI) Calculator</t>
  </si>
  <si>
    <t>$60.00 per hour = estimated average cost of renting a mid-sized meeting room in a hotel or other private venue</t>
  </si>
  <si>
    <t>Understanding the Findings from the 2024 Library Services Return on Investment (ROI) Calculator</t>
  </si>
  <si>
    <t>Approximate per person price to enroll in music/art programs or to engage a magician, puppeteer, or similar entertainer</t>
  </si>
  <si>
    <t>2022 BEA</t>
  </si>
  <si>
    <t>$75.00 per hour is one half the $150 per hour rate that The Insurance Library charges for librarians to answer insurance related research questions</t>
  </si>
  <si>
    <t>V. Reference Services</t>
  </si>
  <si>
    <t>VI. Computer &amp; Technology Services</t>
  </si>
  <si>
    <t>VII. Other Library Services</t>
  </si>
  <si>
    <r>
      <t>VIII.</t>
    </r>
    <r>
      <rPr>
        <b/>
        <sz val="12"/>
        <rFont val="Times New Roman"/>
        <family val="1"/>
      </rPr>
      <t xml:space="preserve"> Ratio of Library Benefits to Expenditures</t>
    </r>
  </si>
  <si>
    <t>IX. Economic Multiplier</t>
  </si>
  <si>
    <r>
      <rPr>
        <u/>
        <sz val="12"/>
        <rFont val="Times New Roman"/>
        <family val="1"/>
      </rPr>
      <t>A. Higher-end Computer Equipment</t>
    </r>
    <r>
      <rPr>
        <sz val="12"/>
        <rFont val="Times New Roman"/>
        <family val="1"/>
      </rPr>
      <t xml:space="preserve"> (Tablets, Chromebooks, VR Headsets, etc..)</t>
    </r>
  </si>
  <si>
    <t>I. Bicycles</t>
  </si>
  <si>
    <r>
      <rPr>
        <u/>
        <sz val="12"/>
        <rFont val="Times New Roman"/>
        <family val="1"/>
      </rPr>
      <t>M. Games, puzzles</t>
    </r>
    <r>
      <rPr>
        <sz val="12"/>
        <rFont val="Times New Roman"/>
        <family val="1"/>
      </rPr>
      <t>, kids musical instruments, Tonies</t>
    </r>
  </si>
  <si>
    <t xml:space="preserve"> </t>
  </si>
  <si>
    <r>
      <rPr>
        <u/>
        <sz val="12"/>
        <rFont val="Times New Roman"/>
        <family val="1"/>
      </rPr>
      <t xml:space="preserve">B. Tech Equipment I </t>
    </r>
    <r>
      <rPr>
        <sz val="12"/>
        <rFont val="Times New Roman"/>
        <family val="1"/>
      </rPr>
      <t>(telescopes, karaoke, projectors &amp; AV, microscopes, e-readers)</t>
    </r>
  </si>
  <si>
    <r>
      <rPr>
        <u/>
        <sz val="12"/>
        <rFont val="Times New Roman"/>
        <family val="1"/>
      </rPr>
      <t>E. Tech Equipment II</t>
    </r>
    <r>
      <rPr>
        <sz val="12"/>
        <rFont val="Times New Roman"/>
        <family val="1"/>
      </rPr>
      <t xml:space="preserve"> (Rokus, cameras, scanners, portable DVD players, robotics, metal detectors)</t>
    </r>
  </si>
  <si>
    <r>
      <rPr>
        <u/>
        <sz val="12"/>
        <rFont val="Times New Roman"/>
        <family val="1"/>
      </rPr>
      <t>K. Misc. Household II</t>
    </r>
    <r>
      <rPr>
        <sz val="12"/>
        <rFont val="Times New Roman"/>
        <family val="1"/>
      </rPr>
      <t xml:space="preserve"> (Tools, jumper cables, gardening, fishing poles, drivers ed traffic cones)</t>
    </r>
  </si>
  <si>
    <r>
      <rPr>
        <u/>
        <sz val="12"/>
        <rFont val="Times New Roman"/>
        <family val="1"/>
      </rPr>
      <t>F. Culture Passes</t>
    </r>
    <r>
      <rPr>
        <sz val="12"/>
        <rFont val="Times New Roman"/>
        <family val="1"/>
      </rPr>
      <t xml:space="preserve"> (museums, zoos &amp; arboretums, sporting events), </t>
    </r>
    <r>
      <rPr>
        <u/>
        <sz val="12"/>
        <rFont val="Times New Roman"/>
        <family val="1"/>
      </rPr>
      <t>Artwork &amp; Wonderbooks</t>
    </r>
  </si>
  <si>
    <r>
      <rPr>
        <u/>
        <sz val="12"/>
        <rFont val="Times New Roman"/>
        <family val="1"/>
      </rPr>
      <t>J. Early learning backpacks</t>
    </r>
    <r>
      <rPr>
        <sz val="12"/>
        <rFont val="Times New Roman"/>
        <family val="1"/>
      </rPr>
      <t>, STEM kits, memory kits, sensory kits, binoculars</t>
    </r>
  </si>
  <si>
    <r>
      <rPr>
        <u/>
        <sz val="12"/>
        <rFont val="Times New Roman"/>
        <family val="1"/>
      </rPr>
      <t>G. Misc. Household I</t>
    </r>
    <r>
      <rPr>
        <sz val="12"/>
        <rFont val="Times New Roman"/>
        <family val="1"/>
      </rPr>
      <t xml:space="preserve"> (Ukuleles, auto diagnostic code readers, headphones/bluetooth speakers)</t>
    </r>
  </si>
  <si>
    <t>VII . Other Library Services</t>
  </si>
  <si>
    <t>Congratulations!  You have now completed entering data into the 2024 Library Services ROI Calculator!</t>
  </si>
  <si>
    <t>I. 2024 Total Library Operations spending</t>
  </si>
  <si>
    <t>Instruction: Please enter 2024 total library OPERATIONS spending in Cell B3.</t>
  </si>
  <si>
    <t>Instruction: Please enter 2024 total number of books circulated in Cell B7.</t>
  </si>
  <si>
    <t>Instruction: Please enter 2024 total number of periodicals circulated in Cell B8.</t>
  </si>
  <si>
    <t>Instruction: Please enter 2024 total number of DVD and VHS movies &amp; TV shows circulated in Cell B9.</t>
  </si>
  <si>
    <t>Instruction: Please enter 2024 total number of CDs and cassette tapes circulated in Cell B10.</t>
  </si>
  <si>
    <t>Instruction: Please enter 2024 total number of audiobooks on CD or cassette tape circulated in Cell B11.</t>
  </si>
  <si>
    <t>Instruction: Please enter 2024 total number of audio Playaway and/or Tablet books circulated in Cell B12.</t>
  </si>
  <si>
    <t>Instruction: Please enter 2024 total number of eBooks downloaded in Cell B17.</t>
  </si>
  <si>
    <t>Instruction: Please enter 2024 total number of audiobooks downloaded in Cell B18.</t>
  </si>
  <si>
    <t>Instruction: Please enter 2024 total number of digital magazines downloaded in Cell B19.</t>
  </si>
  <si>
    <t>Instruction: Please enter 2024 total number of movies &amp; TV shows streamed in Cell B20.</t>
  </si>
  <si>
    <t>Instruction: Please enter 2024 total number of music downloads in Cell B21.</t>
  </si>
  <si>
    <t>These instructions provide guidance for inputting data in the yellow &amp; orange shaded cells in the worksheet "2024 ROI Template"</t>
  </si>
  <si>
    <t>Higher-end Computer Equipment</t>
  </si>
  <si>
    <t>Musical Instruments/ Sewing Machines</t>
  </si>
  <si>
    <t>Home Diagnostic Equipment</t>
  </si>
  <si>
    <t>Tech Equipment II</t>
  </si>
  <si>
    <t>Culture Passes &amp; Artwork</t>
  </si>
  <si>
    <t>Bicycles</t>
  </si>
  <si>
    <t>Early Learning Backpacks &amp; Similar</t>
  </si>
  <si>
    <t>Games &amp; Puzzles, Kids Instruments</t>
  </si>
  <si>
    <t>$140 = estimated average price of e-readers, telescopes, karaoke machines, projectors and other similar tech products.  "Sellback" reflects fact that these products have resale value (assumed to be 50%) to consumers. Net value is thus 50% of $140 price</t>
  </si>
  <si>
    <t>$23.80 = the Cincinnati and Hamilton County Public Library 2019 average non-discounted price of circulating books purchased.  $27.50 reflects an increase of roughly 2/3 the rate of inflation snce 2019. "Sellback" reflects that books have resale value (assumed to be 50%) to consumers. Net value is thus 50% of the $27.50 price.</t>
  </si>
  <si>
    <t>$200 = estimated average price of laptops, chromebooks, VR headsets and other more expensive tech products.  "Sellback" reflects that these products have resale value (assumed to be 50%) to consumers. Net value is thus 50% of $200 price</t>
  </si>
  <si>
    <t>$125 = estimated average price of guitars, violins, keyboards, drum machines &amp; other similar instruments as well as sewing machines.  "Sellback" reflects that these products have resale value (assumed to be 50%) to consumers. Net value is thus 50% of $125 price</t>
  </si>
  <si>
    <t>$100 = estimated average price of blood pressure kits, radon detectors, air quality and electric usage monitors and other similar equipment.  "Sellback" reflects that these products have resale value (assumed to be 50%) to consumers. Net value is thus 50% of $100 price</t>
  </si>
  <si>
    <t xml:space="preserve">$40 = estimated average price of renting an adult bike for one day. </t>
  </si>
  <si>
    <t xml:space="preserve">$50 = estimated average price of an outing for a family with 2 adults and 2 children. Assumes adult tickets are $17.50 each and children's tickets are $7.50 each. </t>
  </si>
  <si>
    <t>$100 = estimated average price of Rokus, portable DVD players, scanners, cameras, robotics kits, and other similar tech items, as well as metal detectors.  "Sellback" reflects that these products have resale value (assumed to be 50%) to consumers. Net value is thus 50% of $100 price</t>
  </si>
  <si>
    <t>Outdoor Yard Games &amp; Recreational Items</t>
  </si>
  <si>
    <t>$20 = estimated average price of games, puzzles, children's musical instruments and other similar items.  "Sellback" reflects that these products have resale value (assumed to be 40%) to consumers. Net value is thus 40% of $20 price</t>
  </si>
  <si>
    <t>Misc. Household Items II</t>
  </si>
  <si>
    <t>Misc. Household Items I</t>
  </si>
  <si>
    <t>A. Higher-end Computer Equipment</t>
  </si>
  <si>
    <t>C. Musical Instruments &amp; Sewing Machines</t>
  </si>
  <si>
    <t>D. Home Diagnostic Equipment</t>
  </si>
  <si>
    <t>E. Tech Equipment II (Rokus, metal detectors, etc..)</t>
  </si>
  <si>
    <t>F. Culture Passes</t>
  </si>
  <si>
    <t>Instruction: Please enter 2024 total number of culture passes circulated in Cell B31.</t>
  </si>
  <si>
    <t>Instruction: Please enter 2024 total number of tech items circulated in Cell B27.</t>
  </si>
  <si>
    <t>Instruction: Please enter 2024 total number of home diagnostic units circulated in Cell B29.</t>
  </si>
  <si>
    <t>Instruction: Please enter 2024 total number of instruments &amp; sewing machines circulated in Cell B28.</t>
  </si>
  <si>
    <t>Instruction: Please enter 2024 total number of higher-end computer items circulated in Cell B26.</t>
  </si>
  <si>
    <t>B. Tech Equipment I (Telescopes, e-readers, etc..)</t>
  </si>
  <si>
    <t>Instruction: Please enter 2024 total number of Rokus, cameras, DVD players, etc.. circulated in Cell B30.</t>
  </si>
  <si>
    <t>Instruction: Please enter 2024 total number of yard games, sporting equipment and similar items circulated in Cell B33.</t>
  </si>
  <si>
    <t>H. Outdoor Yard Games &amp; Sporting Equipment</t>
  </si>
  <si>
    <t>J. Early Learning, Memory &amp; Sensory Kits</t>
  </si>
  <si>
    <t>Instruction: Please enter 2024 total number of tools, jumper cables, driver's ed. cones, etc.. circulated in Cell B36.</t>
  </si>
  <si>
    <t>K. Misc. Household Items II (tools, etc...)</t>
  </si>
  <si>
    <t>Instruction: Please enter 2024 total number of Ukuleles, auto diagnostic kits, &amp; other household items circulated in Cell B32.</t>
  </si>
  <si>
    <t>Instruction: Please enter 2024 total number of early learning, memory &amp; sensory  kits and binoculars circulated in Cell B35.</t>
  </si>
  <si>
    <r>
      <t xml:space="preserve">L. </t>
    </r>
    <r>
      <rPr>
        <u/>
        <sz val="12"/>
        <rFont val="Times New Roman"/>
        <family val="1"/>
      </rPr>
      <t>Arts &amp; Crafts</t>
    </r>
    <r>
      <rPr>
        <sz val="12"/>
        <rFont val="Times New Roman"/>
        <family val="1"/>
      </rPr>
      <t>, crochet &amp; knitting, kitchen utensils, etc..</t>
    </r>
  </si>
  <si>
    <t>L. Arts &amp; Crafts Supplies</t>
  </si>
  <si>
    <t>Instruction: Please enter 2024 total number of arts &amp; crafts supplies and kitchen items circulated in Cell B37.</t>
  </si>
  <si>
    <t>M. Games &amp; Puzzles</t>
  </si>
  <si>
    <t>Instruction: Please enter 2024 total number of games, puzzles &amp; children's musical instruments circulated in Cell B38.</t>
  </si>
  <si>
    <t>Arts &amp; Crafts and Kitchen Items</t>
  </si>
  <si>
    <t>Instruction: Please enter the total number of non-circulating periodicals accessed by patrons in 2024 in Cell B43.</t>
  </si>
  <si>
    <t>Instruction: Please enter the total number of library visitors in 2024 in cell B45.  (Note: 1 out of 10 library patrons are assumed to utilize reference materials.)</t>
  </si>
  <si>
    <t>Instruction: Please enter the number of reference questions answered by librarians in 2024 in cell B47.  Note: please include only reference questions, not queries such as "Where is the copier?".</t>
  </si>
  <si>
    <t xml:space="preserve">*Instruction: Please fill in only cell B49 or B51.  Enter the total number of times that library patrons accessed electronic databases in 2024 in Cell B41.  If the library knows the total number of hours that patrons utilized electronic databases, enter this figure in cell B51. </t>
  </si>
  <si>
    <t xml:space="preserve">Instruction: Please enter the total number of hours that library computers were used by library patrons in 2024 in Cell B56. If all that is known is the # of times library computers were used, please assume 1 hour per usage unless your library has a time limit for usage lower than 1 hour. </t>
  </si>
  <si>
    <t xml:space="preserve">Instruction: Please enter your best estimate of the total number of hours that library patrons utilized library Wi-Fi networks in 2024 in Cell B58. If all that is known is the number of times that library Wi-Fi services were accessed, please assume an average use time of 1 hour per patron access.  </t>
  </si>
  <si>
    <t>Instruction: Please enter the total number of times that Wi-Fi Hot Spot devices were loaned to library patrons in 2024 in Cell B60.</t>
  </si>
  <si>
    <t>Instruction: Please enter the total number of hours of computer training that were provided to library patrons in 2024 in Cell B62.</t>
  </si>
  <si>
    <t>Instruction: Please enter the total number of times that library meeting rooms were used in 2024 in Cell B67.</t>
  </si>
  <si>
    <t>Instruction: Please enter the total attendance at library children's programs  in 2024 in Cell B69.</t>
  </si>
  <si>
    <t>Instruction: Please enter the total attendance at library young adult programs  in 2024 in Cell B71.</t>
  </si>
  <si>
    <t>Instruction: Please enter the total attendance at library adult programs  in 2024 in Cell B73.</t>
  </si>
  <si>
    <t>Instruction:  Please fill in ONLY cell B75 OR cell B77.  If you know the total number of homework help sessions offered at your library in 2024 enter this figure in Cell B75.  If you know the number of students helped with homework at your library in 2024 enter this figure in Cell B77.</t>
  </si>
  <si>
    <t>F. Summer &amp; School Year Food Programs</t>
  </si>
  <si>
    <t>Instruction: Please enter the total number of meals and/or snacks provided to children at the library in 2024 in Cell B79.</t>
  </si>
  <si>
    <t>**Instruction: Please fill in ONLY cells B81 and D81 OR cell B83.  If the library knows the total number of outreach visits made in 2024 and the average # of patrons served per visit, fill in cells B81 and D81.  Otherwise fill in the total 2024 outreach circulation (including the # of items mailed or delivered to patrons) in cell B83.</t>
  </si>
  <si>
    <t xml:space="preserve">Cell G87 shows the Grand Total Benefits of Circulation &amp; Library Services at your library.  </t>
  </si>
  <si>
    <t>This figure is compared with your library's 2024 Total Operations spending to create a ratio of Direct Library Benefits to spending in your community.  This figure is the initial measure of the Return on Investment of your library and is shown in cell G91.</t>
  </si>
  <si>
    <t xml:space="preserve">Cell B94 shows the most recent Household Consumption Multiplier from the Bureau of Economic Analysis.  This multiplier indicates that every time a consumer spends $1.00 in Ohio, an additional 31.61 cents in economic activity is generated.  This multiplier is based on 2022 regional economic data. </t>
  </si>
  <si>
    <t>The value of library benefits including the multiplier effect is shown in cell G95.</t>
  </si>
  <si>
    <t xml:space="preserve">Cell G96 shows the ratio of Benefits to Spending for your library including economic multiplier effects.  This figure is the cumulative Return on Investment of your library. </t>
  </si>
  <si>
    <t>Additionally, the ROI calculator now includes many "non-traditional" items that many Ohio Libraries circulate.  These items include Roku streaming devices, musical instruments (such as guitars, ukuleles and keyboards), board games, puzzles, computer games, telescopes, metal detectors, kitchen items, laptops, tablets and Kindles, blood pressure monitors, museum passes, air quality monitors, sporting equipment, headphones, portable chargers, and others.</t>
  </si>
  <si>
    <t>$75 = estimated average price of early learning backpacks, STEM kits, memory and sensory kits, other similar items as well as binoculars.  "Sellback" reflects that these products have resale value (assumed to be 50%) to consumers. Net value is thus 50% of $75 price</t>
  </si>
  <si>
    <t>IV. Circulation  of Non-Traditional Items (tech, household, games, puzzles, etc..)</t>
  </si>
  <si>
    <r>
      <rPr>
        <u/>
        <sz val="12"/>
        <rFont val="Times New Roman"/>
        <family val="1"/>
      </rPr>
      <t>C. Musical Instruments</t>
    </r>
    <r>
      <rPr>
        <sz val="12"/>
        <rFont val="Times New Roman"/>
        <family val="1"/>
      </rPr>
      <t xml:space="preserve"> (guitars, keyboards, violins, drum machines) and </t>
    </r>
    <r>
      <rPr>
        <u/>
        <sz val="12"/>
        <rFont val="Times New Roman"/>
        <family val="1"/>
      </rPr>
      <t>Sewing Machines</t>
    </r>
  </si>
  <si>
    <r>
      <rPr>
        <u/>
        <sz val="12"/>
        <rFont val="Times New Roman"/>
        <family val="1"/>
      </rPr>
      <t>D. Home Diagnostics</t>
    </r>
    <r>
      <rPr>
        <sz val="12"/>
        <rFont val="Times New Roman"/>
        <family val="1"/>
      </rPr>
      <t xml:space="preserve"> (blood pressure kits, radon detectors, air quality &amp; electric usage monitors)</t>
    </r>
  </si>
  <si>
    <r>
      <rPr>
        <u/>
        <sz val="12"/>
        <rFont val="Times New Roman"/>
        <family val="1"/>
      </rPr>
      <t>H. Outdoor yard games</t>
    </r>
    <r>
      <rPr>
        <sz val="12"/>
        <rFont val="Times New Roman"/>
        <family val="1"/>
      </rPr>
      <t>, pickleball, disc golf &amp; other sporting, escape room kits, dog agility)</t>
    </r>
  </si>
  <si>
    <t>Non-Traditional Item Circulation Subtotal</t>
  </si>
  <si>
    <t>G. Misc. Household Items I (ukuleles, etc...)</t>
  </si>
  <si>
    <t>Instruction: Please enter 2024 total number of bicycles circulated in Cell B34.</t>
  </si>
  <si>
    <t>Tech Equipment I</t>
  </si>
  <si>
    <t>$50 = estimated average price of ukuleles, auto diagnostic code readers, headphones &amp; bluetooth speakers and similar household items.  "Sellback" reflects that these products have resale value (assumed to be 50%) to consumers. Net value is thus 50% of $50 price</t>
  </si>
  <si>
    <t>$50 = estimated average price of outdoor yard games, pickleball, disc golf and other sporting equipment, escape room kits, dog agility equipment, and other similar items.  "Sellback" reflects that these products have resale value (assumed to be 50%) to consumers. Net value is thus 50% of $50 price</t>
  </si>
  <si>
    <t>$40 = estimated average price of tools, jumper cables, gardening, fishing poles, drivers ed. traffic cones and similar household items.  "Sellback" reflects that these products have resale value (assumed to be 50%) to consumers. Net value is thus 50% of $40 price</t>
  </si>
  <si>
    <t>$25 = estimated average price of kitchen utensils &amp; gadgets, arts &amp; crafts supplies, knitting &amp; crochet materials and other similar items.  "Sellback" reflects that these products have resale value (assumed to be 50%) to consumers. Net value is thus 50% of $25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</si>
</sst>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quot;$&quot;#,##0.00"/>
    <numFmt numFmtId="165" formatCode="&quot;$&quot;#,##0"/>
    <numFmt numFmtId="166" formatCode="0.0%"/>
  </numFmts>
  <fonts count="17" x14ac:knownFonts="1">
    <font>
      <sz val="10"/>
      <name val="Verdana"/>
    </font>
    <font>
      <sz val="12"/>
      <name val="Times New Roman"/>
      <family val="1"/>
    </font>
    <font>
      <b/>
      <sz val="12"/>
      <name val="Times New Roman"/>
      <family val="1"/>
    </font>
    <font>
      <sz val="12"/>
      <name val="Verdana"/>
      <family val="2"/>
    </font>
    <font>
      <b/>
      <sz val="12"/>
      <name val="Verdana"/>
      <family val="2"/>
    </font>
    <font>
      <sz val="12"/>
      <color indexed="10"/>
      <name val="Times New Roman"/>
      <family val="1"/>
    </font>
    <font>
      <sz val="8"/>
      <name val="Verdana"/>
      <family val="2"/>
    </font>
    <font>
      <b/>
      <sz val="16"/>
      <name val="Times New Roman"/>
      <family val="1"/>
    </font>
    <font>
      <sz val="10"/>
      <name val="Verdana"/>
      <family val="2"/>
    </font>
    <font>
      <b/>
      <sz val="14"/>
      <name val="Times New Roman"/>
      <family val="1"/>
    </font>
    <font>
      <sz val="14"/>
      <name val="Verdana"/>
      <family val="2"/>
    </font>
    <font>
      <b/>
      <sz val="12"/>
      <name val="Times New Roman"/>
      <family val="1"/>
    </font>
    <font>
      <sz val="12"/>
      <name val="Times New Roman"/>
      <family val="1"/>
    </font>
    <font>
      <b/>
      <sz val="12"/>
      <name val="Times New Roman"/>
      <family val="1"/>
    </font>
    <font>
      <sz val="12"/>
      <name val="Times New Roman"/>
      <family val="1"/>
    </font>
    <font>
      <sz val="10"/>
      <name val="Verdana"/>
      <family val="2"/>
    </font>
    <font>
      <u/>
      <sz val="12"/>
      <name val="Times New Roman"/>
      <family val="1"/>
    </font>
  </fonts>
  <fills count="14">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solid">
        <fgColor rgb="FF7AE4FF"/>
        <bgColor indexed="64"/>
      </patternFill>
    </fill>
    <fill>
      <patternFill patternType="solid">
        <fgColor rgb="FFCEC3FF"/>
        <bgColor indexed="64"/>
      </patternFill>
    </fill>
    <fill>
      <patternFill patternType="solid">
        <fgColor rgb="FF33CCCC"/>
        <bgColor indexed="64"/>
      </patternFill>
    </fill>
    <fill>
      <patternFill patternType="solid">
        <fgColor rgb="FFFFB2FF"/>
        <bgColor indexed="64"/>
      </patternFill>
    </fill>
    <fill>
      <patternFill patternType="solid">
        <fgColor rgb="FFFFCC99"/>
        <bgColor indexed="64"/>
      </patternFill>
    </fill>
    <fill>
      <patternFill patternType="solid">
        <fgColor theme="6" tint="0.59999389629810485"/>
        <bgColor indexed="64"/>
      </patternFill>
    </fill>
  </fills>
  <borders count="1">
    <border>
      <left/>
      <right/>
      <top/>
      <bottom/>
      <diagonal/>
    </border>
  </borders>
  <cellStyleXfs count="1">
    <xf numFmtId="0" fontId="0" fillId="0" borderId="0"/>
  </cellStyleXfs>
  <cellXfs count="118">
    <xf numFmtId="0" fontId="0" fillId="0" borderId="0" xfId="0"/>
    <xf numFmtId="0" fontId="1" fillId="0" borderId="0" xfId="0" applyFont="1"/>
    <xf numFmtId="0" fontId="2" fillId="0" borderId="0" xfId="0" applyFont="1"/>
    <xf numFmtId="0" fontId="3" fillId="0" borderId="0" xfId="0" applyFont="1"/>
    <xf numFmtId="3" fontId="1" fillId="0" borderId="0" xfId="0" applyNumberFormat="1" applyFont="1" applyAlignment="1">
      <alignment horizontal="center" vertical="center" wrapText="1"/>
    </xf>
    <xf numFmtId="0" fontId="3" fillId="0" borderId="0" xfId="0" applyFont="1" applyAlignment="1">
      <alignment vertical="center" wrapText="1"/>
    </xf>
    <xf numFmtId="3"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0" applyNumberFormat="1" applyFont="1" applyAlignment="1">
      <alignment horizontal="right" vertical="center" wrapText="1"/>
    </xf>
    <xf numFmtId="164" fontId="3" fillId="0" borderId="0" xfId="0" applyNumberFormat="1" applyFont="1" applyAlignment="1">
      <alignment vertical="center" wrapText="1"/>
    </xf>
    <xf numFmtId="164" fontId="1" fillId="0" borderId="0" xfId="0" applyNumberFormat="1" applyFont="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vertical="center" wrapText="1"/>
    </xf>
    <xf numFmtId="0" fontId="1" fillId="0" borderId="0" xfId="0" applyFont="1" applyAlignment="1">
      <alignment horizontal="center"/>
    </xf>
    <xf numFmtId="164" fontId="4" fillId="0" borderId="0" xfId="0" applyNumberFormat="1" applyFont="1" applyAlignment="1">
      <alignment vertical="center" wrapText="1"/>
    </xf>
    <xf numFmtId="0" fontId="1" fillId="0" borderId="0" xfId="0" applyFont="1" applyAlignment="1">
      <alignment vertical="top"/>
    </xf>
    <xf numFmtId="0" fontId="7" fillId="0" borderId="0" xfId="0" applyFont="1" applyAlignment="1">
      <alignment vertical="center"/>
    </xf>
    <xf numFmtId="0" fontId="2" fillId="0" borderId="0" xfId="0" applyFont="1" applyAlignment="1">
      <alignment vertical="center"/>
    </xf>
    <xf numFmtId="0" fontId="1" fillId="0" borderId="0" xfId="0" applyFont="1" applyAlignment="1">
      <alignment vertical="center"/>
    </xf>
    <xf numFmtId="164" fontId="1" fillId="0" borderId="0" xfId="0" applyNumberFormat="1" applyFont="1" applyAlignment="1">
      <alignment horizontal="center" vertical="center"/>
    </xf>
    <xf numFmtId="0" fontId="2" fillId="0" borderId="0" xfId="0" applyFont="1" applyAlignment="1">
      <alignment horizontal="center" vertical="center"/>
    </xf>
    <xf numFmtId="8" fontId="1" fillId="0" borderId="0" xfId="0" applyNumberFormat="1" applyFont="1" applyAlignment="1">
      <alignment horizontal="center" vertical="center"/>
    </xf>
    <xf numFmtId="3" fontId="1" fillId="0" borderId="0" xfId="0" applyNumberFormat="1" applyFont="1" applyAlignment="1">
      <alignment horizontal="center" vertical="center"/>
    </xf>
    <xf numFmtId="165" fontId="2" fillId="4" borderId="0" xfId="0" applyNumberFormat="1" applyFont="1" applyFill="1" applyAlignment="1">
      <alignment horizontal="center" vertical="center" wrapText="1"/>
    </xf>
    <xf numFmtId="0" fontId="2" fillId="4" borderId="0" xfId="0" applyFont="1" applyFill="1" applyAlignment="1">
      <alignment horizontal="center" vertical="center" wrapText="1"/>
    </xf>
    <xf numFmtId="0" fontId="0" fillId="5" borderId="0" xfId="0" applyFill="1" applyAlignment="1">
      <alignment vertical="center"/>
    </xf>
    <xf numFmtId="0" fontId="0" fillId="0" borderId="0" xfId="0" applyAlignment="1">
      <alignment vertical="center"/>
    </xf>
    <xf numFmtId="0" fontId="3" fillId="0" borderId="0" xfId="0" applyFont="1" applyAlignment="1">
      <alignment vertical="center"/>
    </xf>
    <xf numFmtId="0" fontId="2"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xf>
    <xf numFmtId="0" fontId="8" fillId="0" borderId="0" xfId="0" applyFont="1"/>
    <xf numFmtId="3" fontId="1" fillId="5" borderId="0" xfId="0" applyNumberFormat="1" applyFont="1" applyFill="1" applyAlignment="1">
      <alignment horizontal="center" vertical="center" wrapText="1"/>
    </xf>
    <xf numFmtId="0" fontId="3" fillId="0" borderId="0" xfId="0" applyFont="1" applyAlignment="1">
      <alignment horizontal="center"/>
    </xf>
    <xf numFmtId="165" fontId="2" fillId="3" borderId="0" xfId="0" applyNumberFormat="1" applyFont="1" applyFill="1" applyAlignment="1">
      <alignment horizontal="right" vertical="center" wrapText="1"/>
    </xf>
    <xf numFmtId="0" fontId="1" fillId="4" borderId="0" xfId="0" applyFont="1" applyFill="1" applyAlignment="1">
      <alignment vertical="center" wrapText="1"/>
    </xf>
    <xf numFmtId="0" fontId="3" fillId="0" borderId="0" xfId="0" applyFont="1" applyAlignment="1">
      <alignment horizontal="center" vertical="center" wrapText="1"/>
    </xf>
    <xf numFmtId="0" fontId="0" fillId="5" borderId="0" xfId="0" applyFill="1"/>
    <xf numFmtId="0" fontId="1" fillId="0" borderId="0" xfId="0" applyFont="1" applyAlignment="1">
      <alignment wrapText="1"/>
    </xf>
    <xf numFmtId="6" fontId="5" fillId="0" borderId="0" xfId="0" applyNumberFormat="1" applyFont="1" applyAlignment="1">
      <alignment horizontal="center" vertical="top"/>
    </xf>
    <xf numFmtId="6" fontId="5" fillId="0" borderId="0" xfId="0" applyNumberFormat="1" applyFont="1" applyAlignment="1">
      <alignment horizontal="center" vertical="center"/>
    </xf>
    <xf numFmtId="0" fontId="0" fillId="0" borderId="0" xfId="0" applyAlignment="1">
      <alignment wrapText="1"/>
    </xf>
    <xf numFmtId="0" fontId="9" fillId="0" borderId="0" xfId="0" applyFont="1" applyAlignment="1">
      <alignment vertical="center"/>
    </xf>
    <xf numFmtId="0" fontId="10" fillId="0" borderId="0" xfId="0" applyFont="1"/>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wrapText="1"/>
    </xf>
    <xf numFmtId="0" fontId="14" fillId="0" borderId="0" xfId="0" applyFont="1" applyAlignment="1">
      <alignment vertical="center"/>
    </xf>
    <xf numFmtId="0" fontId="15" fillId="0" borderId="0" xfId="0" applyFont="1"/>
    <xf numFmtId="8" fontId="2" fillId="0" borderId="0" xfId="0" applyNumberFormat="1" applyFont="1" applyAlignment="1">
      <alignment horizontal="center" vertical="center"/>
    </xf>
    <xf numFmtId="0" fontId="1" fillId="5" borderId="0" xfId="0" applyFont="1" applyFill="1" applyAlignment="1">
      <alignment vertical="center"/>
    </xf>
    <xf numFmtId="0" fontId="3" fillId="0" borderId="0" xfId="0" applyFont="1" applyAlignment="1">
      <alignment horizontal="center" vertical="center"/>
    </xf>
    <xf numFmtId="165" fontId="1" fillId="5" borderId="0" xfId="0" applyNumberFormat="1" applyFont="1" applyFill="1" applyAlignment="1">
      <alignment horizontal="center" vertical="center"/>
    </xf>
    <xf numFmtId="3" fontId="1" fillId="5" borderId="0" xfId="0" applyNumberFormat="1" applyFont="1" applyFill="1" applyAlignment="1">
      <alignment horizontal="center" vertical="center"/>
    </xf>
    <xf numFmtId="165" fontId="1" fillId="3" borderId="0" xfId="0" applyNumberFormat="1" applyFont="1" applyFill="1" applyAlignment="1">
      <alignment horizontal="right" vertical="center"/>
    </xf>
    <xf numFmtId="9" fontId="1" fillId="0" borderId="0" xfId="0" applyNumberFormat="1" applyFont="1" applyAlignment="1">
      <alignment horizontal="center" vertical="center"/>
    </xf>
    <xf numFmtId="165" fontId="2" fillId="0" borderId="0" xfId="0" applyNumberFormat="1" applyFont="1" applyAlignment="1">
      <alignment horizontal="center" vertical="center"/>
    </xf>
    <xf numFmtId="165" fontId="2" fillId="6" borderId="0" xfId="0" applyNumberFormat="1" applyFont="1" applyFill="1" applyAlignment="1">
      <alignment horizontal="right" vertical="center"/>
    </xf>
    <xf numFmtId="166" fontId="2" fillId="6" borderId="0" xfId="0" applyNumberFormat="1" applyFont="1" applyFill="1" applyAlignment="1">
      <alignment vertical="center"/>
    </xf>
    <xf numFmtId="165" fontId="1" fillId="0" borderId="0" xfId="0" applyNumberFormat="1" applyFont="1" applyAlignment="1">
      <alignment vertical="center"/>
    </xf>
    <xf numFmtId="3" fontId="2" fillId="0" borderId="0" xfId="0" applyNumberFormat="1" applyFont="1" applyAlignment="1">
      <alignment horizontal="center" vertical="center"/>
    </xf>
    <xf numFmtId="165" fontId="1" fillId="3" borderId="0" xfId="0" applyNumberFormat="1" applyFont="1" applyFill="1" applyAlignment="1">
      <alignment horizontal="center" vertical="center"/>
    </xf>
    <xf numFmtId="164" fontId="3" fillId="0" borderId="0" xfId="0" applyNumberFormat="1" applyFont="1" applyAlignment="1">
      <alignment vertical="center"/>
    </xf>
    <xf numFmtId="165" fontId="2" fillId="3" borderId="0" xfId="0" applyNumberFormat="1" applyFont="1" applyFill="1" applyAlignment="1">
      <alignment horizontal="right" vertical="center"/>
    </xf>
    <xf numFmtId="165" fontId="2" fillId="0" borderId="0" xfId="0" applyNumberFormat="1" applyFont="1" applyAlignment="1">
      <alignment horizontal="right" vertical="center"/>
    </xf>
    <xf numFmtId="3" fontId="1" fillId="4" borderId="0" xfId="0" applyNumberFormat="1" applyFont="1" applyFill="1" applyAlignment="1">
      <alignment horizontal="center" vertical="center"/>
    </xf>
    <xf numFmtId="0" fontId="5" fillId="0" borderId="0" xfId="0" applyFont="1" applyAlignment="1">
      <alignment horizontal="center" vertical="center"/>
    </xf>
    <xf numFmtId="165" fontId="2" fillId="6" borderId="0" xfId="0" applyNumberFormat="1" applyFont="1" applyFill="1" applyAlignment="1">
      <alignment vertical="center"/>
    </xf>
    <xf numFmtId="165" fontId="3" fillId="0" borderId="0" xfId="0" applyNumberFormat="1" applyFont="1" applyAlignment="1">
      <alignment vertical="center"/>
    </xf>
    <xf numFmtId="165" fontId="2" fillId="3" borderId="0" xfId="0" applyNumberFormat="1" applyFont="1" applyFill="1" applyAlignment="1">
      <alignment vertical="center"/>
    </xf>
    <xf numFmtId="0" fontId="2" fillId="6" borderId="0" xfId="0" applyFont="1" applyFill="1" applyAlignment="1">
      <alignment horizontal="left" vertical="center"/>
    </xf>
    <xf numFmtId="0" fontId="3" fillId="6" borderId="0" xfId="0" applyFont="1" applyFill="1" applyAlignment="1">
      <alignment horizontal="center" vertical="center"/>
    </xf>
    <xf numFmtId="165" fontId="2" fillId="0" borderId="0" xfId="0" applyNumberFormat="1" applyFont="1" applyAlignment="1">
      <alignment vertical="center"/>
    </xf>
    <xf numFmtId="0" fontId="2" fillId="7" borderId="0" xfId="0" applyFont="1" applyFill="1" applyAlignment="1">
      <alignment horizontal="center" vertical="center"/>
    </xf>
    <xf numFmtId="2" fontId="2" fillId="7" borderId="0" xfId="0" applyNumberFormat="1" applyFont="1" applyFill="1" applyAlignment="1">
      <alignment horizontal="center" vertical="center"/>
    </xf>
    <xf numFmtId="0" fontId="2" fillId="2" borderId="0" xfId="0" applyFont="1" applyFill="1" applyAlignment="1">
      <alignment vertical="center"/>
    </xf>
    <xf numFmtId="165" fontId="2" fillId="2" borderId="0" xfId="0" applyNumberFormat="1" applyFont="1" applyFill="1" applyAlignment="1">
      <alignment vertical="center"/>
    </xf>
    <xf numFmtId="2" fontId="2" fillId="2" borderId="0" xfId="0" applyNumberFormat="1" applyFont="1" applyFill="1" applyAlignment="1">
      <alignment horizontal="center" vertical="center"/>
    </xf>
    <xf numFmtId="14" fontId="2" fillId="9" borderId="0" xfId="0" applyNumberFormat="1" applyFont="1" applyFill="1" applyAlignment="1">
      <alignment horizontal="center" vertical="center"/>
    </xf>
    <xf numFmtId="164" fontId="1" fillId="0" borderId="0" xfId="0" applyNumberFormat="1" applyFont="1" applyAlignment="1">
      <alignment horizontal="center" vertical="top"/>
    </xf>
    <xf numFmtId="0" fontId="0" fillId="10" borderId="0" xfId="0" applyFill="1"/>
    <xf numFmtId="0" fontId="2" fillId="10" borderId="0" xfId="0" applyFont="1" applyFill="1"/>
    <xf numFmtId="0" fontId="2" fillId="11" borderId="0" xfId="0" applyFont="1" applyFill="1"/>
    <xf numFmtId="0" fontId="1" fillId="11" borderId="0" xfId="0" applyFont="1" applyFill="1" applyAlignment="1">
      <alignment wrapText="1"/>
    </xf>
    <xf numFmtId="0" fontId="2" fillId="8" borderId="0" xfId="0" applyFont="1" applyFill="1"/>
    <xf numFmtId="0" fontId="0" fillId="8" borderId="0" xfId="0" applyFill="1"/>
    <xf numFmtId="3" fontId="1" fillId="12" borderId="0" xfId="0" applyNumberFormat="1" applyFont="1" applyFill="1" applyAlignment="1">
      <alignment horizontal="center" vertical="center"/>
    </xf>
    <xf numFmtId="8" fontId="1" fillId="13" borderId="0" xfId="0" applyNumberFormat="1" applyFont="1" applyFill="1" applyAlignment="1">
      <alignment horizontal="center" vertical="center" wrapText="1"/>
    </xf>
    <xf numFmtId="0" fontId="2" fillId="9" borderId="0" xfId="0" applyFont="1" applyFill="1" applyAlignment="1">
      <alignment vertical="center"/>
    </xf>
    <xf numFmtId="0" fontId="3" fillId="9" borderId="0" xfId="0" applyFont="1" applyFill="1" applyAlignment="1">
      <alignment vertical="center"/>
    </xf>
    <xf numFmtId="8" fontId="2" fillId="0" borderId="0" xfId="0" applyNumberFormat="1" applyFont="1" applyAlignment="1">
      <alignment horizontal="center" vertical="top"/>
    </xf>
    <xf numFmtId="8" fontId="1" fillId="0" borderId="0" xfId="0" applyNumberFormat="1" applyFont="1" applyAlignment="1">
      <alignment horizontal="center" vertical="top"/>
    </xf>
    <xf numFmtId="0" fontId="11" fillId="0" borderId="0" xfId="0" applyFont="1" applyAlignment="1">
      <alignment horizontal="center" vertical="center" wrapText="1"/>
    </xf>
    <xf numFmtId="164" fontId="2" fillId="0" borderId="0" xfId="0" applyNumberFormat="1" applyFont="1" applyAlignment="1">
      <alignment horizontal="center" vertical="center" wrapText="1"/>
    </xf>
    <xf numFmtId="8" fontId="1" fillId="0" borderId="0" xfId="0" applyNumberFormat="1" applyFont="1" applyAlignment="1">
      <alignment horizontal="center" vertical="center" wrapText="1"/>
    </xf>
    <xf numFmtId="164" fontId="2" fillId="0" borderId="0" xfId="0" applyNumberFormat="1" applyFont="1" applyAlignment="1">
      <alignment horizontal="center" vertical="center"/>
    </xf>
    <xf numFmtId="0" fontId="0" fillId="9" borderId="0" xfId="0" applyFill="1"/>
    <xf numFmtId="0" fontId="16" fillId="0" borderId="0" xfId="0" applyFont="1" applyAlignment="1">
      <alignment vertical="center" wrapText="1"/>
    </xf>
    <xf numFmtId="165" fontId="1" fillId="0" borderId="0" xfId="0" applyNumberFormat="1" applyFont="1" applyAlignment="1">
      <alignment horizontal="center" vertical="center"/>
    </xf>
    <xf numFmtId="0" fontId="2" fillId="0" borderId="0" xfId="0" applyFont="1" applyAlignment="1">
      <alignment vertical="center" wrapText="1"/>
    </xf>
    <xf numFmtId="0" fontId="0" fillId="0" borderId="0" xfId="0" applyAlignment="1">
      <alignment vertical="center" wrapText="1"/>
    </xf>
    <xf numFmtId="0" fontId="2" fillId="4" borderId="0" xfId="0" applyFont="1" applyFill="1" applyAlignment="1">
      <alignment vertical="center" wrapText="1"/>
    </xf>
    <xf numFmtId="0" fontId="11" fillId="0" borderId="0" xfId="0" applyFont="1" applyAlignment="1">
      <alignment vertical="top" wrapText="1"/>
    </xf>
    <xf numFmtId="0" fontId="2" fillId="0" borderId="0" xfId="0" applyFont="1" applyAlignment="1">
      <alignment vertical="top" wrapText="1"/>
    </xf>
    <xf numFmtId="0" fontId="13" fillId="0" borderId="0" xfId="0" applyFont="1" applyAlignment="1">
      <alignment vertical="center" wrapText="1"/>
    </xf>
    <xf numFmtId="0" fontId="13" fillId="4" borderId="0" xfId="0" applyFont="1" applyFill="1" applyAlignment="1">
      <alignment vertical="center" wrapText="1"/>
    </xf>
    <xf numFmtId="0" fontId="1" fillId="0" borderId="0" xfId="0" applyFont="1" applyAlignment="1">
      <alignment wrapText="1"/>
    </xf>
    <xf numFmtId="0" fontId="0" fillId="0" borderId="0" xfId="0" applyAlignment="1">
      <alignment wrapText="1"/>
    </xf>
    <xf numFmtId="0" fontId="1" fillId="10" borderId="0" xfId="0" applyFont="1" applyFill="1" applyAlignment="1">
      <alignment wrapText="1"/>
    </xf>
    <xf numFmtId="0" fontId="0" fillId="10" borderId="0" xfId="0" applyFill="1" applyAlignment="1">
      <alignment wrapText="1"/>
    </xf>
    <xf numFmtId="0" fontId="1" fillId="11" borderId="0" xfId="0" applyFont="1" applyFill="1" applyAlignment="1">
      <alignment wrapText="1"/>
    </xf>
    <xf numFmtId="0" fontId="0" fillId="11" borderId="0" xfId="0" applyFill="1" applyAlignment="1">
      <alignment wrapText="1"/>
    </xf>
    <xf numFmtId="0" fontId="1" fillId="8" borderId="0" xfId="0" applyFont="1" applyFill="1" applyAlignment="1">
      <alignment wrapText="1"/>
    </xf>
    <xf numFmtId="0" fontId="8" fillId="0" borderId="0" xfId="0" applyFont="1" applyAlignment="1">
      <alignment wrapText="1"/>
    </xf>
    <xf numFmtId="0" fontId="1" fillId="0" borderId="0" xfId="0" applyFont="1" applyAlignment="1">
      <alignment vertical="center" wrapText="1"/>
    </xf>
    <xf numFmtId="0" fontId="1" fillId="0" borderId="0" xfId="0" applyFont="1" applyAlignment="1">
      <alignment horizontal="left" vertical="center" wrapText="1"/>
    </xf>
    <xf numFmtId="0" fontId="0" fillId="0" borderId="0" xfId="0" applyAlignment="1">
      <alignment horizontal="left" vertical="center" wrapText="1"/>
    </xf>
  </cellXfs>
  <cellStyles count="1">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EC3FF"/>
      <color rgb="FFFFB2FF"/>
      <color rgb="FF7AE4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53"/>
  <sheetViews>
    <sheetView zoomScale="130" zoomScaleNormal="130" workbookViewId="0">
      <pane ySplit="3" topLeftCell="A53" activePane="bottomLeft" state="frozen"/>
      <selection pane="bottomLeft" activeCell="A75" sqref="A75"/>
    </sheetView>
  </sheetViews>
  <sheetFormatPr baseColWidth="10" defaultColWidth="11" defaultRowHeight="13" x14ac:dyDescent="0.15"/>
  <cols>
    <col min="1" max="1" width="42.83203125" customWidth="1"/>
    <col min="2" max="2" width="17.83203125" customWidth="1"/>
    <col min="3" max="4" width="12.6640625" customWidth="1"/>
    <col min="5" max="5" width="23.6640625" customWidth="1"/>
  </cols>
  <sheetData>
    <row r="1" spans="1:5" s="44" customFormat="1" ht="18" x14ac:dyDescent="0.2">
      <c r="A1" s="43" t="s">
        <v>171</v>
      </c>
    </row>
    <row r="2" spans="1:5" ht="12" customHeight="1" x14ac:dyDescent="0.15"/>
    <row r="3" spans="1:5" ht="24" customHeight="1" x14ac:dyDescent="0.15">
      <c r="A3" s="51" t="s">
        <v>207</v>
      </c>
      <c r="B3" s="25"/>
      <c r="C3" s="25"/>
      <c r="D3" s="25"/>
      <c r="E3" s="38"/>
    </row>
    <row r="4" spans="1:5" ht="12" customHeight="1" x14ac:dyDescent="0.15"/>
    <row r="5" spans="1:5" ht="24" customHeight="1" x14ac:dyDescent="0.15">
      <c r="A5" s="17" t="s">
        <v>194</v>
      </c>
      <c r="B5" s="20" t="s">
        <v>120</v>
      </c>
    </row>
    <row r="6" spans="1:5" ht="16" x14ac:dyDescent="0.15">
      <c r="A6" s="17" t="s">
        <v>195</v>
      </c>
      <c r="B6" s="20"/>
    </row>
    <row r="7" spans="1:5" x14ac:dyDescent="0.15">
      <c r="A7" s="26"/>
      <c r="B7" s="26"/>
    </row>
    <row r="8" spans="1:5" ht="24" customHeight="1" x14ac:dyDescent="0.15">
      <c r="A8" s="17" t="s">
        <v>149</v>
      </c>
      <c r="B8" s="27"/>
    </row>
    <row r="9" spans="1:5" ht="17" x14ac:dyDescent="0.15">
      <c r="A9" s="28" t="s">
        <v>109</v>
      </c>
      <c r="B9" s="11" t="s">
        <v>9</v>
      </c>
    </row>
    <row r="10" spans="1:5" ht="9.75" customHeight="1" x14ac:dyDescent="0.15">
      <c r="A10" s="28"/>
      <c r="B10" s="11"/>
    </row>
    <row r="11" spans="1:5" ht="17" x14ac:dyDescent="0.15">
      <c r="A11" s="18" t="s">
        <v>10</v>
      </c>
      <c r="B11" s="29" t="s">
        <v>98</v>
      </c>
    </row>
    <row r="12" spans="1:5" ht="16" x14ac:dyDescent="0.15">
      <c r="A12" s="17" t="s">
        <v>196</v>
      </c>
      <c r="B12" s="22"/>
    </row>
    <row r="13" spans="1:5" ht="9.75" customHeight="1" x14ac:dyDescent="0.15">
      <c r="A13" s="17"/>
      <c r="B13" s="22"/>
    </row>
    <row r="14" spans="1:5" ht="17" x14ac:dyDescent="0.15">
      <c r="A14" s="18" t="s">
        <v>11</v>
      </c>
      <c r="B14" s="29" t="s">
        <v>98</v>
      </c>
    </row>
    <row r="15" spans="1:5" ht="16" x14ac:dyDescent="0.15">
      <c r="A15" s="17" t="s">
        <v>197</v>
      </c>
      <c r="B15" s="22"/>
    </row>
    <row r="16" spans="1:5" ht="9.75" customHeight="1" x14ac:dyDescent="0.15">
      <c r="A16" s="17"/>
      <c r="B16" s="22"/>
    </row>
    <row r="17" spans="1:2" ht="17" x14ac:dyDescent="0.15">
      <c r="A17" s="18" t="s">
        <v>88</v>
      </c>
      <c r="B17" s="29" t="s">
        <v>98</v>
      </c>
    </row>
    <row r="18" spans="1:2" ht="16" x14ac:dyDescent="0.15">
      <c r="A18" s="17" t="s">
        <v>198</v>
      </c>
      <c r="B18" s="22"/>
    </row>
    <row r="19" spans="1:2" ht="9.75" customHeight="1" x14ac:dyDescent="0.15">
      <c r="A19" s="17"/>
      <c r="B19" s="22"/>
    </row>
    <row r="20" spans="1:2" ht="17" x14ac:dyDescent="0.15">
      <c r="A20" s="18" t="s">
        <v>12</v>
      </c>
      <c r="B20" s="29" t="s">
        <v>98</v>
      </c>
    </row>
    <row r="21" spans="1:2" ht="16" x14ac:dyDescent="0.15">
      <c r="A21" s="17" t="s">
        <v>199</v>
      </c>
      <c r="B21" s="22"/>
    </row>
    <row r="22" spans="1:2" ht="9.75" customHeight="1" x14ac:dyDescent="0.15">
      <c r="A22" s="17"/>
      <c r="B22" s="22"/>
    </row>
    <row r="23" spans="1:2" ht="17" x14ac:dyDescent="0.15">
      <c r="A23" s="18" t="s">
        <v>13</v>
      </c>
      <c r="B23" s="29" t="s">
        <v>98</v>
      </c>
    </row>
    <row r="24" spans="1:2" ht="16" x14ac:dyDescent="0.15">
      <c r="A24" s="17" t="s">
        <v>200</v>
      </c>
      <c r="B24" s="22"/>
    </row>
    <row r="25" spans="1:2" ht="9.75" customHeight="1" x14ac:dyDescent="0.15">
      <c r="A25" s="17"/>
      <c r="B25" s="22"/>
    </row>
    <row r="26" spans="1:2" ht="17" x14ac:dyDescent="0.15">
      <c r="A26" s="18" t="s">
        <v>94</v>
      </c>
      <c r="B26" s="29" t="s">
        <v>98</v>
      </c>
    </row>
    <row r="27" spans="1:2" ht="16" x14ac:dyDescent="0.15">
      <c r="A27" s="17" t="s">
        <v>201</v>
      </c>
      <c r="B27" s="22"/>
    </row>
    <row r="28" spans="1:2" ht="12.75" customHeight="1" x14ac:dyDescent="0.15">
      <c r="A28" s="27"/>
      <c r="B28" s="27"/>
    </row>
    <row r="29" spans="1:2" ht="24" customHeight="1" x14ac:dyDescent="0.15">
      <c r="A29" s="46" t="s">
        <v>55</v>
      </c>
      <c r="B29" s="27"/>
    </row>
    <row r="30" spans="1:2" ht="17" x14ac:dyDescent="0.15">
      <c r="A30" s="28" t="s">
        <v>109</v>
      </c>
      <c r="B30" s="11" t="s">
        <v>9</v>
      </c>
    </row>
    <row r="31" spans="1:2" ht="9.75" customHeight="1" x14ac:dyDescent="0.15">
      <c r="A31" s="28"/>
      <c r="B31" s="11"/>
    </row>
    <row r="32" spans="1:2" ht="17" x14ac:dyDescent="0.15">
      <c r="A32" s="45" t="s">
        <v>90</v>
      </c>
      <c r="B32" s="29" t="s">
        <v>98</v>
      </c>
    </row>
    <row r="33" spans="1:3" ht="16" x14ac:dyDescent="0.15">
      <c r="A33" s="17" t="s">
        <v>202</v>
      </c>
      <c r="B33" s="29"/>
    </row>
    <row r="34" spans="1:3" ht="9.75" customHeight="1" x14ac:dyDescent="0.15">
      <c r="A34" s="17"/>
      <c r="B34" s="29"/>
    </row>
    <row r="35" spans="1:3" ht="17" x14ac:dyDescent="0.15">
      <c r="A35" s="18" t="s">
        <v>57</v>
      </c>
      <c r="B35" s="29" t="s">
        <v>98</v>
      </c>
    </row>
    <row r="36" spans="1:3" ht="16" x14ac:dyDescent="0.15">
      <c r="A36" s="17" t="s">
        <v>203</v>
      </c>
      <c r="B36" s="29"/>
    </row>
    <row r="37" spans="1:3" ht="9.75" customHeight="1" x14ac:dyDescent="0.15">
      <c r="A37" s="17"/>
      <c r="B37" s="29"/>
    </row>
    <row r="38" spans="1:3" ht="17" x14ac:dyDescent="0.15">
      <c r="A38" s="18" t="s">
        <v>58</v>
      </c>
      <c r="B38" s="29" t="s">
        <v>98</v>
      </c>
    </row>
    <row r="39" spans="1:3" ht="16" x14ac:dyDescent="0.15">
      <c r="A39" s="17" t="s">
        <v>204</v>
      </c>
      <c r="B39" s="29"/>
    </row>
    <row r="40" spans="1:3" ht="9.75" customHeight="1" x14ac:dyDescent="0.15">
      <c r="A40" s="17"/>
      <c r="B40" s="29"/>
    </row>
    <row r="41" spans="1:3" ht="17" x14ac:dyDescent="0.15">
      <c r="A41" s="18" t="s">
        <v>91</v>
      </c>
      <c r="B41" s="29" t="s">
        <v>98</v>
      </c>
    </row>
    <row r="42" spans="1:3" ht="16" x14ac:dyDescent="0.15">
      <c r="A42" s="17" t="s">
        <v>205</v>
      </c>
      <c r="B42" s="29"/>
    </row>
    <row r="43" spans="1:3" ht="9.75" customHeight="1" x14ac:dyDescent="0.15">
      <c r="A43" s="17"/>
      <c r="B43" s="29"/>
    </row>
    <row r="44" spans="1:3" ht="17" x14ac:dyDescent="0.15">
      <c r="A44" s="18" t="s">
        <v>59</v>
      </c>
      <c r="B44" s="29" t="s">
        <v>98</v>
      </c>
    </row>
    <row r="45" spans="1:3" ht="16" x14ac:dyDescent="0.15">
      <c r="A45" s="17" t="s">
        <v>206</v>
      </c>
      <c r="B45" s="11"/>
    </row>
    <row r="46" spans="1:3" ht="12.75" customHeight="1" x14ac:dyDescent="0.15">
      <c r="A46" s="27"/>
      <c r="B46" s="27"/>
    </row>
    <row r="47" spans="1:3" ht="12.75" customHeight="1" x14ac:dyDescent="0.15">
      <c r="A47" s="89" t="s">
        <v>276</v>
      </c>
      <c r="B47" s="90"/>
      <c r="C47" s="97"/>
    </row>
    <row r="48" spans="1:3" ht="17" customHeight="1" x14ac:dyDescent="0.15">
      <c r="A48" s="28" t="s">
        <v>109</v>
      </c>
      <c r="B48" s="11" t="s">
        <v>9</v>
      </c>
    </row>
    <row r="49" spans="1:2" ht="9" customHeight="1" x14ac:dyDescent="0.15">
      <c r="A49" s="27"/>
      <c r="B49" s="27"/>
    </row>
    <row r="50" spans="1:2" ht="12.75" customHeight="1" x14ac:dyDescent="0.15">
      <c r="A50" s="18" t="s">
        <v>228</v>
      </c>
      <c r="B50" s="29" t="s">
        <v>98</v>
      </c>
    </row>
    <row r="51" spans="1:2" ht="12.75" customHeight="1" x14ac:dyDescent="0.15">
      <c r="A51" s="17" t="s">
        <v>237</v>
      </c>
      <c r="B51" s="22"/>
    </row>
    <row r="52" spans="1:2" ht="9" customHeight="1" x14ac:dyDescent="0.15">
      <c r="A52" s="17"/>
      <c r="B52" s="22"/>
    </row>
    <row r="53" spans="1:2" ht="12.75" customHeight="1" x14ac:dyDescent="0.15">
      <c r="A53" s="18" t="s">
        <v>238</v>
      </c>
      <c r="B53" s="29" t="s">
        <v>98</v>
      </c>
    </row>
    <row r="54" spans="1:2" ht="12.75" customHeight="1" x14ac:dyDescent="0.15">
      <c r="A54" s="17" t="s">
        <v>234</v>
      </c>
      <c r="B54" s="22"/>
    </row>
    <row r="55" spans="1:2" ht="9" customHeight="1" x14ac:dyDescent="0.15">
      <c r="A55" s="17"/>
      <c r="B55" s="22"/>
    </row>
    <row r="56" spans="1:2" ht="12.75" customHeight="1" x14ac:dyDescent="0.15">
      <c r="A56" s="18" t="s">
        <v>229</v>
      </c>
      <c r="B56" s="29" t="s">
        <v>98</v>
      </c>
    </row>
    <row r="57" spans="1:2" ht="12.75" customHeight="1" x14ac:dyDescent="0.15">
      <c r="A57" s="17" t="s">
        <v>236</v>
      </c>
      <c r="B57" s="22"/>
    </row>
    <row r="58" spans="1:2" ht="9" customHeight="1" x14ac:dyDescent="0.15">
      <c r="A58" s="17"/>
      <c r="B58" s="22"/>
    </row>
    <row r="59" spans="1:2" ht="12.75" customHeight="1" x14ac:dyDescent="0.15">
      <c r="A59" s="18" t="s">
        <v>230</v>
      </c>
      <c r="B59" s="29" t="s">
        <v>98</v>
      </c>
    </row>
    <row r="60" spans="1:2" ht="12.75" customHeight="1" x14ac:dyDescent="0.15">
      <c r="A60" s="17" t="s">
        <v>235</v>
      </c>
      <c r="B60" s="22"/>
    </row>
    <row r="61" spans="1:2" ht="8" customHeight="1" x14ac:dyDescent="0.15">
      <c r="A61" s="17"/>
      <c r="B61" s="22"/>
    </row>
    <row r="62" spans="1:2" ht="12.75" customHeight="1" x14ac:dyDescent="0.15">
      <c r="A62" s="18" t="s">
        <v>231</v>
      </c>
      <c r="B62" s="29" t="s">
        <v>98</v>
      </c>
    </row>
    <row r="63" spans="1:2" ht="12.75" customHeight="1" x14ac:dyDescent="0.15">
      <c r="A63" s="17" t="s">
        <v>239</v>
      </c>
      <c r="B63" s="22"/>
    </row>
    <row r="64" spans="1:2" ht="9" customHeight="1" x14ac:dyDescent="0.15">
      <c r="A64" s="17"/>
      <c r="B64" s="22"/>
    </row>
    <row r="65" spans="1:2" ht="12.75" customHeight="1" x14ac:dyDescent="0.15">
      <c r="A65" s="18" t="s">
        <v>232</v>
      </c>
      <c r="B65" s="29" t="s">
        <v>98</v>
      </c>
    </row>
    <row r="66" spans="1:2" ht="12.75" customHeight="1" x14ac:dyDescent="0.15">
      <c r="A66" s="17" t="s">
        <v>233</v>
      </c>
      <c r="B66" s="22"/>
    </row>
    <row r="67" spans="1:2" ht="9" customHeight="1" x14ac:dyDescent="0.15">
      <c r="A67" s="27"/>
      <c r="B67" s="27"/>
    </row>
    <row r="68" spans="1:2" ht="12.75" customHeight="1" x14ac:dyDescent="0.15">
      <c r="A68" s="18" t="s">
        <v>281</v>
      </c>
      <c r="B68" s="29" t="s">
        <v>98</v>
      </c>
    </row>
    <row r="69" spans="1:2" ht="12.75" customHeight="1" x14ac:dyDescent="0.15">
      <c r="A69" s="17" t="s">
        <v>245</v>
      </c>
      <c r="B69" s="22"/>
    </row>
    <row r="70" spans="1:2" ht="9" customHeight="1" x14ac:dyDescent="0.15">
      <c r="A70" s="17"/>
      <c r="B70" s="22"/>
    </row>
    <row r="71" spans="1:2" ht="13.25" customHeight="1" x14ac:dyDescent="0.15">
      <c r="A71" s="18" t="s">
        <v>241</v>
      </c>
      <c r="B71" s="29" t="s">
        <v>98</v>
      </c>
    </row>
    <row r="72" spans="1:2" ht="12.75" customHeight="1" x14ac:dyDescent="0.15">
      <c r="A72" s="17" t="s">
        <v>240</v>
      </c>
      <c r="B72" s="22"/>
    </row>
    <row r="73" spans="1:2" ht="9" customHeight="1" x14ac:dyDescent="0.15">
      <c r="A73" s="17"/>
      <c r="B73" s="22"/>
    </row>
    <row r="74" spans="1:2" ht="12.75" customHeight="1" x14ac:dyDescent="0.15">
      <c r="A74" s="18" t="s">
        <v>183</v>
      </c>
      <c r="B74" s="29" t="s">
        <v>98</v>
      </c>
    </row>
    <row r="75" spans="1:2" ht="12.75" customHeight="1" x14ac:dyDescent="0.15">
      <c r="A75" s="17" t="s">
        <v>282</v>
      </c>
      <c r="B75" s="22"/>
    </row>
    <row r="76" spans="1:2" ht="9" customHeight="1" x14ac:dyDescent="0.15">
      <c r="A76" s="17"/>
      <c r="B76" s="22"/>
    </row>
    <row r="77" spans="1:2" ht="12.75" customHeight="1" x14ac:dyDescent="0.15">
      <c r="A77" s="18" t="s">
        <v>242</v>
      </c>
      <c r="B77" s="29" t="s">
        <v>98</v>
      </c>
    </row>
    <row r="78" spans="1:2" ht="12.75" customHeight="1" x14ac:dyDescent="0.15">
      <c r="A78" s="17" t="s">
        <v>246</v>
      </c>
      <c r="B78" s="22"/>
    </row>
    <row r="79" spans="1:2" ht="9" customHeight="1" x14ac:dyDescent="0.15">
      <c r="A79" s="17"/>
      <c r="B79" s="22"/>
    </row>
    <row r="80" spans="1:2" ht="12.75" customHeight="1" x14ac:dyDescent="0.15">
      <c r="A80" s="18" t="s">
        <v>244</v>
      </c>
      <c r="B80" s="29" t="s">
        <v>98</v>
      </c>
    </row>
    <row r="81" spans="1:5" ht="12.75" customHeight="1" x14ac:dyDescent="0.15">
      <c r="A81" s="17" t="s">
        <v>243</v>
      </c>
      <c r="B81" s="22"/>
    </row>
    <row r="82" spans="1:5" ht="9" customHeight="1" x14ac:dyDescent="0.15">
      <c r="A82" s="17"/>
      <c r="B82" s="22"/>
    </row>
    <row r="83" spans="1:5" ht="12.75" customHeight="1" x14ac:dyDescent="0.15">
      <c r="A83" s="18" t="s">
        <v>248</v>
      </c>
      <c r="B83" s="29" t="s">
        <v>98</v>
      </c>
    </row>
    <row r="84" spans="1:5" ht="12.75" customHeight="1" x14ac:dyDescent="0.15">
      <c r="A84" s="17" t="s">
        <v>249</v>
      </c>
      <c r="B84" s="22"/>
    </row>
    <row r="85" spans="1:5" ht="9" customHeight="1" x14ac:dyDescent="0.15">
      <c r="A85" s="27"/>
      <c r="B85" s="27"/>
    </row>
    <row r="86" spans="1:5" ht="12.75" customHeight="1" x14ac:dyDescent="0.15">
      <c r="A86" s="18" t="s">
        <v>250</v>
      </c>
      <c r="B86" s="29" t="s">
        <v>98</v>
      </c>
    </row>
    <row r="87" spans="1:5" ht="12.75" customHeight="1" x14ac:dyDescent="0.15">
      <c r="A87" s="17" t="s">
        <v>251</v>
      </c>
      <c r="B87" s="22"/>
    </row>
    <row r="88" spans="1:5" ht="12.75" customHeight="1" x14ac:dyDescent="0.15">
      <c r="A88" s="27"/>
      <c r="B88" s="27"/>
    </row>
    <row r="89" spans="1:5" ht="24" customHeight="1" x14ac:dyDescent="0.15">
      <c r="A89" s="17" t="s">
        <v>177</v>
      </c>
    </row>
    <row r="90" spans="1:5" ht="17" x14ac:dyDescent="0.15">
      <c r="A90" s="28" t="s">
        <v>109</v>
      </c>
      <c r="B90" s="11" t="s">
        <v>9</v>
      </c>
    </row>
    <row r="91" spans="1:5" ht="9.75" customHeight="1" x14ac:dyDescent="0.15">
      <c r="A91" s="28"/>
      <c r="B91" s="11"/>
    </row>
    <row r="92" spans="1:5" ht="17" x14ac:dyDescent="0.15">
      <c r="A92" s="30" t="s">
        <v>42</v>
      </c>
      <c r="B92" s="31" t="s">
        <v>101</v>
      </c>
    </row>
    <row r="93" spans="1:5" ht="16" x14ac:dyDescent="0.15">
      <c r="A93" s="17" t="s">
        <v>253</v>
      </c>
      <c r="B93" s="4"/>
    </row>
    <row r="94" spans="1:5" ht="9.75" customHeight="1" x14ac:dyDescent="0.15">
      <c r="A94" s="17"/>
      <c r="B94" s="4"/>
    </row>
    <row r="95" spans="1:5" ht="17" x14ac:dyDescent="0.15">
      <c r="A95" s="30" t="s">
        <v>97</v>
      </c>
      <c r="B95" s="29" t="s">
        <v>5</v>
      </c>
    </row>
    <row r="96" spans="1:5" ht="30" customHeight="1" x14ac:dyDescent="0.15">
      <c r="A96" s="100" t="s">
        <v>254</v>
      </c>
      <c r="B96" s="101"/>
      <c r="C96" s="101"/>
      <c r="D96" s="101"/>
      <c r="E96" s="101"/>
    </row>
    <row r="97" spans="1:5" ht="9.75" customHeight="1" x14ac:dyDescent="0.15">
      <c r="A97" s="17"/>
      <c r="B97" s="32"/>
    </row>
    <row r="98" spans="1:5" ht="16" x14ac:dyDescent="0.15">
      <c r="A98" s="18" t="s">
        <v>39</v>
      </c>
      <c r="B98" s="31" t="s">
        <v>27</v>
      </c>
    </row>
    <row r="99" spans="1:5" ht="30" customHeight="1" x14ac:dyDescent="0.15">
      <c r="A99" s="100" t="s">
        <v>255</v>
      </c>
      <c r="B99" s="101"/>
      <c r="C99" s="101"/>
      <c r="D99" s="101"/>
      <c r="E99" s="101"/>
    </row>
    <row r="100" spans="1:5" ht="9.75" customHeight="1" x14ac:dyDescent="0.15">
      <c r="A100" s="17"/>
      <c r="B100" s="32"/>
    </row>
    <row r="101" spans="1:5" ht="30" customHeight="1" x14ac:dyDescent="0.15">
      <c r="A101" s="48" t="s">
        <v>83</v>
      </c>
      <c r="B101" s="24" t="s">
        <v>87</v>
      </c>
    </row>
    <row r="102" spans="1:5" ht="9" customHeight="1" x14ac:dyDescent="0.15">
      <c r="A102" s="18"/>
      <c r="B102" s="31"/>
    </row>
    <row r="103" spans="1:5" ht="30" customHeight="1" x14ac:dyDescent="0.15">
      <c r="A103" s="48" t="s">
        <v>84</v>
      </c>
      <c r="B103" s="24" t="s">
        <v>22</v>
      </c>
    </row>
    <row r="104" spans="1:5" ht="45" customHeight="1" x14ac:dyDescent="0.15">
      <c r="A104" s="102" t="s">
        <v>256</v>
      </c>
      <c r="B104" s="102"/>
      <c r="C104" s="102"/>
      <c r="D104" s="102"/>
      <c r="E104" s="102"/>
    </row>
    <row r="105" spans="1:5" ht="16" x14ac:dyDescent="0.15">
      <c r="A105" s="18"/>
      <c r="B105" s="22"/>
    </row>
    <row r="106" spans="1:5" ht="24" customHeight="1" x14ac:dyDescent="0.15">
      <c r="A106" s="17" t="s">
        <v>178</v>
      </c>
    </row>
    <row r="107" spans="1:5" ht="17" x14ac:dyDescent="0.15">
      <c r="A107" s="28" t="s">
        <v>109</v>
      </c>
      <c r="B107" s="11" t="s">
        <v>9</v>
      </c>
    </row>
    <row r="108" spans="1:5" ht="9.75" customHeight="1" x14ac:dyDescent="0.15">
      <c r="A108" s="28"/>
      <c r="B108" s="11"/>
    </row>
    <row r="109" spans="1:5" ht="16" x14ac:dyDescent="0.15">
      <c r="A109" s="18" t="s">
        <v>40</v>
      </c>
      <c r="B109" s="31" t="s">
        <v>100</v>
      </c>
    </row>
    <row r="110" spans="1:5" s="42" customFormat="1" ht="45" customHeight="1" x14ac:dyDescent="0.15">
      <c r="A110" s="100" t="s">
        <v>257</v>
      </c>
      <c r="B110" s="100"/>
      <c r="C110" s="100"/>
      <c r="D110" s="100"/>
      <c r="E110" s="100"/>
    </row>
    <row r="111" spans="1:5" ht="9.75" customHeight="1" x14ac:dyDescent="0.15">
      <c r="A111" s="17"/>
      <c r="B111" s="32"/>
    </row>
    <row r="112" spans="1:5" ht="16" x14ac:dyDescent="0.15">
      <c r="A112" s="45" t="s">
        <v>69</v>
      </c>
      <c r="B112" s="22" t="s">
        <v>100</v>
      </c>
    </row>
    <row r="113" spans="1:5" ht="45" customHeight="1" x14ac:dyDescent="0.15">
      <c r="A113" s="100" t="s">
        <v>258</v>
      </c>
      <c r="B113" s="101"/>
      <c r="C113" s="101"/>
      <c r="D113" s="101"/>
      <c r="E113" s="101"/>
    </row>
    <row r="114" spans="1:5" ht="9.75" customHeight="1" x14ac:dyDescent="0.15">
      <c r="A114" s="17"/>
      <c r="B114" s="32"/>
    </row>
    <row r="115" spans="1:5" ht="16.25" customHeight="1" x14ac:dyDescent="0.2">
      <c r="A115" s="18" t="s">
        <v>143</v>
      </c>
      <c r="B115" s="13" t="s">
        <v>144</v>
      </c>
    </row>
    <row r="116" spans="1:5" ht="30" customHeight="1" x14ac:dyDescent="0.15">
      <c r="A116" s="100" t="s">
        <v>259</v>
      </c>
      <c r="B116" s="101"/>
      <c r="C116" s="101"/>
      <c r="D116" s="101"/>
      <c r="E116" s="101"/>
    </row>
    <row r="117" spans="1:5" ht="9" customHeight="1" x14ac:dyDescent="0.15">
      <c r="A117" s="17"/>
      <c r="B117" s="32"/>
    </row>
    <row r="118" spans="1:5" ht="16" x14ac:dyDescent="0.15">
      <c r="A118" s="18" t="s">
        <v>142</v>
      </c>
      <c r="B118" s="31" t="s">
        <v>148</v>
      </c>
    </row>
    <row r="119" spans="1:5" ht="30" customHeight="1" x14ac:dyDescent="0.15">
      <c r="A119" s="100" t="s">
        <v>260</v>
      </c>
      <c r="B119" s="101"/>
      <c r="C119" s="101"/>
      <c r="D119" s="101"/>
      <c r="E119" s="101"/>
    </row>
    <row r="120" spans="1:5" ht="15" customHeight="1" x14ac:dyDescent="0.15">
      <c r="A120" s="17"/>
      <c r="B120" s="32"/>
    </row>
    <row r="121" spans="1:5" ht="24" customHeight="1" x14ac:dyDescent="0.15">
      <c r="A121" s="17" t="s">
        <v>192</v>
      </c>
      <c r="B121" s="32"/>
    </row>
    <row r="122" spans="1:5" ht="14" customHeight="1" x14ac:dyDescent="0.15">
      <c r="A122" s="28" t="s">
        <v>109</v>
      </c>
      <c r="B122" s="11" t="s">
        <v>9</v>
      </c>
    </row>
    <row r="123" spans="1:5" ht="9.75" customHeight="1" x14ac:dyDescent="0.15">
      <c r="A123" s="17"/>
      <c r="B123" s="32"/>
    </row>
    <row r="124" spans="1:5" ht="16" x14ac:dyDescent="0.15">
      <c r="A124" s="18" t="s">
        <v>93</v>
      </c>
      <c r="B124" s="31" t="s">
        <v>78</v>
      </c>
    </row>
    <row r="125" spans="1:5" ht="16" x14ac:dyDescent="0.15">
      <c r="A125" s="17" t="s">
        <v>261</v>
      </c>
    </row>
    <row r="126" spans="1:5" ht="9.75" customHeight="1" x14ac:dyDescent="0.15">
      <c r="A126" s="17"/>
    </row>
    <row r="127" spans="1:5" ht="15" customHeight="1" x14ac:dyDescent="0.15">
      <c r="A127" s="18" t="s">
        <v>95</v>
      </c>
    </row>
    <row r="128" spans="1:5" ht="15" customHeight="1" x14ac:dyDescent="0.15">
      <c r="A128" s="100" t="s">
        <v>262</v>
      </c>
      <c r="B128" s="101"/>
      <c r="C128" s="101"/>
      <c r="D128" s="101"/>
      <c r="E128" s="101"/>
    </row>
    <row r="129" spans="1:5" ht="9.75" customHeight="1" x14ac:dyDescent="0.15">
      <c r="A129" s="18"/>
    </row>
    <row r="130" spans="1:5" ht="15" customHeight="1" x14ac:dyDescent="0.15">
      <c r="A130" s="18" t="s">
        <v>70</v>
      </c>
    </row>
    <row r="131" spans="1:5" ht="15" customHeight="1" x14ac:dyDescent="0.15">
      <c r="A131" s="100" t="s">
        <v>263</v>
      </c>
      <c r="B131" s="101"/>
      <c r="C131" s="101"/>
      <c r="D131" s="101"/>
      <c r="E131" s="101"/>
    </row>
    <row r="132" spans="1:5" ht="9" customHeight="1" x14ac:dyDescent="0.15">
      <c r="A132" s="18"/>
    </row>
    <row r="133" spans="1:5" ht="15" customHeight="1" x14ac:dyDescent="0.15">
      <c r="A133" s="18" t="s">
        <v>96</v>
      </c>
    </row>
    <row r="134" spans="1:5" ht="15" customHeight="1" x14ac:dyDescent="0.15">
      <c r="A134" s="100" t="s">
        <v>264</v>
      </c>
      <c r="B134" s="105"/>
      <c r="C134" s="105"/>
      <c r="D134" s="105"/>
      <c r="E134" s="105"/>
    </row>
    <row r="135" spans="1:5" ht="9.75" customHeight="1" x14ac:dyDescent="0.15">
      <c r="A135" s="17"/>
    </row>
    <row r="136" spans="1:5" s="32" customFormat="1" ht="30" customHeight="1" x14ac:dyDescent="0.15">
      <c r="A136" s="18" t="s">
        <v>124</v>
      </c>
      <c r="B136" s="24" t="s">
        <v>126</v>
      </c>
    </row>
    <row r="137" spans="1:5" s="32" customFormat="1" ht="9" customHeight="1" x14ac:dyDescent="0.15">
      <c r="A137" s="18"/>
    </row>
    <row r="138" spans="1:5" s="32" customFormat="1" ht="30" customHeight="1" x14ac:dyDescent="0.15">
      <c r="A138" s="18" t="s">
        <v>125</v>
      </c>
      <c r="B138" s="24" t="s">
        <v>127</v>
      </c>
    </row>
    <row r="139" spans="1:5" s="32" customFormat="1" ht="45" customHeight="1" x14ac:dyDescent="0.15">
      <c r="A139" s="102" t="s">
        <v>265</v>
      </c>
      <c r="B139" s="106"/>
      <c r="C139" s="106"/>
      <c r="D139" s="106"/>
      <c r="E139" s="106"/>
    </row>
    <row r="140" spans="1:5" s="49" customFormat="1" ht="9" customHeight="1" x14ac:dyDescent="0.15">
      <c r="A140" s="45"/>
    </row>
    <row r="141" spans="1:5" s="32" customFormat="1" ht="15" customHeight="1" x14ac:dyDescent="0.15">
      <c r="A141" s="18" t="s">
        <v>266</v>
      </c>
    </row>
    <row r="142" spans="1:5" s="32" customFormat="1" ht="30" customHeight="1" x14ac:dyDescent="0.15">
      <c r="A142" s="100" t="s">
        <v>267</v>
      </c>
      <c r="B142" s="105"/>
      <c r="C142" s="105"/>
      <c r="D142" s="105"/>
      <c r="E142" s="105"/>
    </row>
    <row r="143" spans="1:5" ht="9.75" customHeight="1" x14ac:dyDescent="0.15">
      <c r="A143" s="17"/>
    </row>
    <row r="144" spans="1:5" ht="34" x14ac:dyDescent="0.15">
      <c r="A144" s="47" t="s">
        <v>129</v>
      </c>
      <c r="B144" s="23" t="s">
        <v>36</v>
      </c>
    </row>
    <row r="145" spans="1:5" ht="9.75" customHeight="1" x14ac:dyDescent="0.15">
      <c r="A145" s="18"/>
      <c r="B145" s="7"/>
    </row>
    <row r="146" spans="1:5" ht="34" x14ac:dyDescent="0.15">
      <c r="A146" s="47" t="s">
        <v>128</v>
      </c>
      <c r="B146" s="24" t="s">
        <v>34</v>
      </c>
    </row>
    <row r="147" spans="1:5" ht="46.5" customHeight="1" x14ac:dyDescent="0.15">
      <c r="A147" s="102" t="s">
        <v>268</v>
      </c>
      <c r="B147" s="101"/>
      <c r="C147" s="101"/>
      <c r="D147" s="101"/>
      <c r="E147" s="101"/>
    </row>
    <row r="148" spans="1:5" s="1" customFormat="1" ht="12.75" customHeight="1" x14ac:dyDescent="0.2"/>
    <row r="149" spans="1:5" ht="16" x14ac:dyDescent="0.2">
      <c r="A149" s="2" t="s">
        <v>193</v>
      </c>
    </row>
    <row r="150" spans="1:5" ht="16" x14ac:dyDescent="0.2">
      <c r="A150" s="2"/>
    </row>
    <row r="151" spans="1:5" ht="34.5" customHeight="1" x14ac:dyDescent="0.15">
      <c r="A151" s="103" t="s">
        <v>25</v>
      </c>
      <c r="B151" s="104"/>
      <c r="C151" s="104"/>
      <c r="D151" s="104"/>
      <c r="E151" s="104"/>
    </row>
    <row r="152" spans="1:5" ht="16" x14ac:dyDescent="0.2">
      <c r="A152" s="1"/>
      <c r="B152" s="1"/>
      <c r="C152" s="1"/>
      <c r="D152" s="1"/>
      <c r="E152" s="1"/>
    </row>
    <row r="153" spans="1:5" ht="16" x14ac:dyDescent="0.2">
      <c r="A153" s="1"/>
      <c r="B153" s="1"/>
      <c r="C153" s="1"/>
      <c r="D153" s="1"/>
      <c r="E153" s="1"/>
    </row>
  </sheetData>
  <mergeCells count="14">
    <mergeCell ref="A96:E96"/>
    <mergeCell ref="A99:E99"/>
    <mergeCell ref="A104:E104"/>
    <mergeCell ref="A110:E110"/>
    <mergeCell ref="A151:E151"/>
    <mergeCell ref="A113:E113"/>
    <mergeCell ref="A119:E119"/>
    <mergeCell ref="A147:E147"/>
    <mergeCell ref="A128:E128"/>
    <mergeCell ref="A131:E131"/>
    <mergeCell ref="A134:E134"/>
    <mergeCell ref="A139:E139"/>
    <mergeCell ref="A142:E142"/>
    <mergeCell ref="A116:E116"/>
  </mergeCells>
  <pageMargins left="0.75" right="0.75" top="1" bottom="1" header="0.5" footer="0.5"/>
  <pageSetup scale="74" fitToHeight="0" orientation="portrait"/>
  <headerFooter alignWithMargins="0"/>
  <rowBreaks count="2" manualBreakCount="2">
    <brk id="96" max="5" man="1"/>
    <brk id="14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08"/>
  <sheetViews>
    <sheetView tabSelected="1" zoomScale="120" zoomScaleNormal="120" workbookViewId="0">
      <pane ySplit="1" topLeftCell="A81" activePane="bottomLeft" state="frozen"/>
      <selection pane="bottomLeft" activeCell="A39" sqref="A39"/>
    </sheetView>
  </sheetViews>
  <sheetFormatPr baseColWidth="10" defaultColWidth="10.6640625" defaultRowHeight="16" x14ac:dyDescent="0.2"/>
  <cols>
    <col min="1" max="1" width="40.83203125" style="3" customWidth="1"/>
    <col min="2" max="2" width="15" style="34" customWidth="1"/>
    <col min="3" max="3" width="16.33203125" style="3" customWidth="1"/>
    <col min="4" max="4" width="16" style="3" customWidth="1"/>
    <col min="5" max="5" width="12.1640625" style="3" bestFit="1" customWidth="1"/>
    <col min="6" max="6" width="8.33203125" style="3" customWidth="1"/>
    <col min="7" max="7" width="12.33203125" style="3" customWidth="1"/>
    <col min="8" max="8" width="14" style="3" customWidth="1"/>
    <col min="9" max="9" width="11.33203125" style="3" customWidth="1"/>
    <col min="10" max="10" width="12.5" style="3" customWidth="1"/>
    <col min="11" max="16384" width="10.6640625" style="3"/>
  </cols>
  <sheetData>
    <row r="1" spans="1:11" s="27" customFormat="1" ht="24" customHeight="1" x14ac:dyDescent="0.15">
      <c r="A1" s="16" t="s">
        <v>155</v>
      </c>
      <c r="B1" s="52"/>
      <c r="G1" s="79">
        <v>44280</v>
      </c>
    </row>
    <row r="2" spans="1:11" s="27" customFormat="1" ht="15" customHeight="1" x14ac:dyDescent="0.15">
      <c r="B2" s="20" t="s">
        <v>6</v>
      </c>
    </row>
    <row r="3" spans="1:11" s="27" customFormat="1" ht="15" customHeight="1" x14ac:dyDescent="0.15">
      <c r="A3" s="17" t="s">
        <v>156</v>
      </c>
      <c r="B3" s="53">
        <v>0</v>
      </c>
    </row>
    <row r="4" spans="1:11" s="27" customFormat="1" ht="15" customHeight="1" x14ac:dyDescent="0.15">
      <c r="B4" s="52"/>
    </row>
    <row r="5" spans="1:11" s="27" customFormat="1" ht="15" customHeight="1" x14ac:dyDescent="0.15">
      <c r="A5" s="17" t="s">
        <v>149</v>
      </c>
      <c r="B5" s="52"/>
    </row>
    <row r="6" spans="1:11" s="5" customFormat="1" ht="30" customHeight="1" x14ac:dyDescent="0.15">
      <c r="A6" s="28" t="s">
        <v>109</v>
      </c>
      <c r="B6" s="11" t="s">
        <v>98</v>
      </c>
      <c r="C6" s="11" t="s">
        <v>99</v>
      </c>
      <c r="D6" s="11" t="s">
        <v>103</v>
      </c>
      <c r="E6" s="11" t="s">
        <v>104</v>
      </c>
      <c r="F6" s="11" t="s">
        <v>105</v>
      </c>
      <c r="G6" s="11" t="s">
        <v>111</v>
      </c>
      <c r="H6" s="11" t="s">
        <v>49</v>
      </c>
      <c r="I6" s="11"/>
      <c r="K6" s="4"/>
    </row>
    <row r="7" spans="1:11" s="27" customFormat="1" ht="15" customHeight="1" x14ac:dyDescent="0.15">
      <c r="A7" s="18" t="s">
        <v>106</v>
      </c>
      <c r="B7" s="54">
        <v>0</v>
      </c>
      <c r="C7" s="80">
        <v>27.5</v>
      </c>
      <c r="D7" s="55">
        <f t="shared" ref="D7:D12" si="0">B7*C7</f>
        <v>0</v>
      </c>
      <c r="E7" s="31" t="s">
        <v>107</v>
      </c>
      <c r="F7" s="56">
        <v>0.5</v>
      </c>
      <c r="G7" s="55">
        <f>D7*F7</f>
        <v>0</v>
      </c>
      <c r="I7" s="19"/>
      <c r="K7" s="22"/>
    </row>
    <row r="8" spans="1:11" s="27" customFormat="1" ht="15" customHeight="1" x14ac:dyDescent="0.15">
      <c r="A8" s="18" t="s">
        <v>28</v>
      </c>
      <c r="B8" s="54">
        <v>0</v>
      </c>
      <c r="C8" s="19">
        <v>7</v>
      </c>
      <c r="D8" s="55">
        <f t="shared" si="0"/>
        <v>0</v>
      </c>
      <c r="E8" s="31" t="s">
        <v>107</v>
      </c>
      <c r="F8" s="56">
        <v>0</v>
      </c>
      <c r="G8" s="55">
        <f>D8</f>
        <v>0</v>
      </c>
      <c r="I8" s="19"/>
      <c r="K8" s="22"/>
    </row>
    <row r="9" spans="1:11" s="27" customFormat="1" ht="15" customHeight="1" x14ac:dyDescent="0.15">
      <c r="A9" s="18" t="s">
        <v>41</v>
      </c>
      <c r="B9" s="54">
        <v>0</v>
      </c>
      <c r="C9" s="19">
        <v>4.5</v>
      </c>
      <c r="D9" s="55">
        <f t="shared" si="0"/>
        <v>0</v>
      </c>
      <c r="E9" s="31" t="s">
        <v>108</v>
      </c>
      <c r="F9" s="56" t="s">
        <v>82</v>
      </c>
      <c r="G9" s="55">
        <f>D9</f>
        <v>0</v>
      </c>
      <c r="I9" s="19"/>
      <c r="K9" s="22"/>
    </row>
    <row r="10" spans="1:11" s="27" customFormat="1" ht="15" customHeight="1" x14ac:dyDescent="0.15">
      <c r="A10" s="18" t="s">
        <v>20</v>
      </c>
      <c r="B10" s="54">
        <v>0</v>
      </c>
      <c r="C10" s="19">
        <v>11.99</v>
      </c>
      <c r="D10" s="55">
        <f t="shared" si="0"/>
        <v>0</v>
      </c>
      <c r="E10" s="31" t="s">
        <v>107</v>
      </c>
      <c r="F10" s="56">
        <v>0.5</v>
      </c>
      <c r="G10" s="55">
        <f>D10*F10</f>
        <v>0</v>
      </c>
      <c r="I10" s="19"/>
      <c r="K10" s="22"/>
    </row>
    <row r="11" spans="1:11" s="27" customFormat="1" ht="15" customHeight="1" x14ac:dyDescent="0.15">
      <c r="A11" s="18" t="s">
        <v>21</v>
      </c>
      <c r="B11" s="54">
        <v>0</v>
      </c>
      <c r="C11" s="19">
        <f>3.49*3</f>
        <v>10.47</v>
      </c>
      <c r="D11" s="55">
        <f t="shared" si="0"/>
        <v>0</v>
      </c>
      <c r="E11" s="31" t="s">
        <v>108</v>
      </c>
      <c r="F11" s="56" t="s">
        <v>82</v>
      </c>
      <c r="G11" s="55">
        <f>D11</f>
        <v>0</v>
      </c>
      <c r="I11" s="19"/>
      <c r="K11" s="22"/>
    </row>
    <row r="12" spans="1:11" s="27" customFormat="1" ht="15" customHeight="1" x14ac:dyDescent="0.15">
      <c r="A12" s="18" t="s">
        <v>47</v>
      </c>
      <c r="B12" s="54">
        <v>0</v>
      </c>
      <c r="C12" s="19">
        <f>3.49*3</f>
        <v>10.47</v>
      </c>
      <c r="D12" s="55">
        <f t="shared" si="0"/>
        <v>0</v>
      </c>
      <c r="E12" s="31" t="s">
        <v>108</v>
      </c>
      <c r="F12" s="56" t="s">
        <v>82</v>
      </c>
      <c r="G12" s="55">
        <f>D12</f>
        <v>0</v>
      </c>
      <c r="I12" s="19"/>
      <c r="K12" s="22"/>
    </row>
    <row r="13" spans="1:11" s="27" customFormat="1" ht="15" customHeight="1" x14ac:dyDescent="0.15">
      <c r="A13" s="20" t="s">
        <v>113</v>
      </c>
      <c r="B13" s="31"/>
      <c r="C13" s="31"/>
      <c r="D13" s="57"/>
      <c r="E13" s="31"/>
      <c r="F13" s="31"/>
      <c r="G13" s="58">
        <f>SUM(G7:G12)</f>
        <v>0</v>
      </c>
      <c r="H13" s="59" t="e">
        <f>G13/G$87</f>
        <v>#DIV/0!</v>
      </c>
      <c r="I13" s="60"/>
      <c r="K13" s="61"/>
    </row>
    <row r="14" spans="1:11" s="27" customFormat="1" ht="11" customHeight="1" x14ac:dyDescent="0.15">
      <c r="B14" s="52"/>
    </row>
    <row r="15" spans="1:11" s="27" customFormat="1" ht="15" customHeight="1" x14ac:dyDescent="0.15">
      <c r="A15" s="46" t="s">
        <v>55</v>
      </c>
      <c r="B15" s="52"/>
    </row>
    <row r="16" spans="1:11" s="5" customFormat="1" ht="30" customHeight="1" x14ac:dyDescent="0.15">
      <c r="A16" s="28" t="s">
        <v>109</v>
      </c>
      <c r="B16" s="11" t="s">
        <v>98</v>
      </c>
      <c r="C16" s="11" t="s">
        <v>99</v>
      </c>
      <c r="D16" s="11" t="s">
        <v>103</v>
      </c>
      <c r="E16" s="11" t="s">
        <v>104</v>
      </c>
      <c r="F16" s="11" t="s">
        <v>105</v>
      </c>
      <c r="G16" s="11" t="s">
        <v>111</v>
      </c>
    </row>
    <row r="17" spans="1:9" s="27" customFormat="1" ht="15" customHeight="1" x14ac:dyDescent="0.15">
      <c r="A17" s="45" t="s">
        <v>73</v>
      </c>
      <c r="B17" s="54">
        <v>0</v>
      </c>
      <c r="C17" s="19">
        <v>12.5</v>
      </c>
      <c r="D17" s="55">
        <f>B17*C17</f>
        <v>0</v>
      </c>
      <c r="E17" s="31" t="s">
        <v>107</v>
      </c>
      <c r="F17" s="56">
        <v>0</v>
      </c>
      <c r="G17" s="55">
        <f>D17</f>
        <v>0</v>
      </c>
      <c r="I17" s="19"/>
    </row>
    <row r="18" spans="1:9" s="27" customFormat="1" ht="15" customHeight="1" x14ac:dyDescent="0.15">
      <c r="A18" s="18" t="s">
        <v>110</v>
      </c>
      <c r="B18" s="54">
        <v>0</v>
      </c>
      <c r="C18" s="80">
        <v>21</v>
      </c>
      <c r="D18" s="55">
        <f>B18*C18</f>
        <v>0</v>
      </c>
      <c r="E18" s="31" t="s">
        <v>107</v>
      </c>
      <c r="F18" s="56">
        <v>0</v>
      </c>
      <c r="G18" s="55">
        <f>D18</f>
        <v>0</v>
      </c>
      <c r="I18" s="19"/>
    </row>
    <row r="19" spans="1:9" s="18" customFormat="1" ht="15" customHeight="1" x14ac:dyDescent="0.15">
      <c r="A19" s="18" t="s">
        <v>8</v>
      </c>
      <c r="B19" s="54">
        <v>0</v>
      </c>
      <c r="C19" s="19">
        <v>7</v>
      </c>
      <c r="D19" s="55">
        <f>B19*C19</f>
        <v>0</v>
      </c>
      <c r="E19" s="31" t="s">
        <v>108</v>
      </c>
      <c r="F19" s="31" t="s">
        <v>82</v>
      </c>
      <c r="G19" s="55">
        <f>D19</f>
        <v>0</v>
      </c>
    </row>
    <row r="20" spans="1:9" s="27" customFormat="1" ht="15" customHeight="1" x14ac:dyDescent="0.15">
      <c r="A20" s="18" t="s">
        <v>72</v>
      </c>
      <c r="B20" s="54">
        <v>0</v>
      </c>
      <c r="C20" s="10">
        <v>5</v>
      </c>
      <c r="D20" s="55">
        <f>B20*C20</f>
        <v>0</v>
      </c>
      <c r="E20" s="31" t="s">
        <v>108</v>
      </c>
      <c r="F20" s="31" t="s">
        <v>82</v>
      </c>
      <c r="G20" s="55">
        <f>D20</f>
        <v>0</v>
      </c>
    </row>
    <row r="21" spans="1:9" s="27" customFormat="1" ht="15" customHeight="1" x14ac:dyDescent="0.15">
      <c r="A21" s="18" t="s">
        <v>61</v>
      </c>
      <c r="B21" s="54">
        <v>0</v>
      </c>
      <c r="C21" s="19">
        <v>0.99</v>
      </c>
      <c r="D21" s="55">
        <f>B21*C21</f>
        <v>0</v>
      </c>
      <c r="E21" s="31" t="s">
        <v>107</v>
      </c>
      <c r="F21" s="56">
        <v>0</v>
      </c>
      <c r="G21" s="55">
        <f>D21</f>
        <v>0</v>
      </c>
    </row>
    <row r="22" spans="1:9" s="27" customFormat="1" ht="15" customHeight="1" x14ac:dyDescent="0.15">
      <c r="A22" s="20" t="s">
        <v>114</v>
      </c>
      <c r="B22" s="22"/>
      <c r="C22" s="19"/>
      <c r="D22" s="57"/>
      <c r="E22" s="31"/>
      <c r="F22" s="56"/>
      <c r="G22" s="58">
        <f>SUM(G17:G21)</f>
        <v>0</v>
      </c>
      <c r="H22" s="59" t="e">
        <f>G22/G$87</f>
        <v>#DIV/0!</v>
      </c>
    </row>
    <row r="23" spans="1:9" s="27" customFormat="1" ht="11" customHeight="1" x14ac:dyDescent="0.15">
      <c r="B23" s="52"/>
    </row>
    <row r="24" spans="1:9" s="27" customFormat="1" ht="14" customHeight="1" x14ac:dyDescent="0.15">
      <c r="A24" s="17" t="s">
        <v>276</v>
      </c>
      <c r="B24" s="52"/>
    </row>
    <row r="25" spans="1:9" s="27" customFormat="1" ht="30" customHeight="1" x14ac:dyDescent="0.15">
      <c r="A25" s="28" t="s">
        <v>109</v>
      </c>
      <c r="B25" s="11" t="s">
        <v>98</v>
      </c>
      <c r="C25" s="11" t="s">
        <v>99</v>
      </c>
      <c r="D25" s="11" t="s">
        <v>103</v>
      </c>
      <c r="E25" s="11" t="s">
        <v>104</v>
      </c>
      <c r="F25" s="11" t="s">
        <v>105</v>
      </c>
      <c r="G25" s="11" t="s">
        <v>111</v>
      </c>
    </row>
    <row r="26" spans="1:9" s="27" customFormat="1" ht="32" customHeight="1" x14ac:dyDescent="0.15">
      <c r="A26" s="30" t="s">
        <v>182</v>
      </c>
      <c r="B26" s="54">
        <v>0</v>
      </c>
      <c r="C26" s="99">
        <v>200</v>
      </c>
      <c r="D26" s="55">
        <f t="shared" ref="D26:D38" si="1">B26*C26</f>
        <v>0</v>
      </c>
      <c r="E26" s="31" t="s">
        <v>107</v>
      </c>
      <c r="F26" s="56">
        <v>0.5</v>
      </c>
      <c r="G26" s="55">
        <f>D26*F26</f>
        <v>0</v>
      </c>
    </row>
    <row r="27" spans="1:9" s="27" customFormat="1" ht="32" customHeight="1" x14ac:dyDescent="0.15">
      <c r="A27" s="30" t="s">
        <v>186</v>
      </c>
      <c r="B27" s="54">
        <v>0</v>
      </c>
      <c r="C27" s="99">
        <v>140</v>
      </c>
      <c r="D27" s="55">
        <f t="shared" si="1"/>
        <v>0</v>
      </c>
      <c r="E27" s="31" t="s">
        <v>107</v>
      </c>
      <c r="F27" s="56">
        <v>0.5</v>
      </c>
      <c r="G27" s="55">
        <f>D27*F27</f>
        <v>0</v>
      </c>
    </row>
    <row r="28" spans="1:9" s="27" customFormat="1" ht="32" customHeight="1" x14ac:dyDescent="0.15">
      <c r="A28" s="30" t="s">
        <v>277</v>
      </c>
      <c r="B28" s="54">
        <v>0</v>
      </c>
      <c r="C28" s="99">
        <v>125</v>
      </c>
      <c r="D28" s="55">
        <f t="shared" si="1"/>
        <v>0</v>
      </c>
      <c r="E28" s="31" t="s">
        <v>107</v>
      </c>
      <c r="F28" s="56">
        <v>0.5</v>
      </c>
      <c r="G28" s="55">
        <f>D28*F28</f>
        <v>0</v>
      </c>
    </row>
    <row r="29" spans="1:9" s="27" customFormat="1" ht="32" customHeight="1" x14ac:dyDescent="0.15">
      <c r="A29" s="30" t="s">
        <v>278</v>
      </c>
      <c r="B29" s="54">
        <v>0</v>
      </c>
      <c r="C29" s="99">
        <v>100</v>
      </c>
      <c r="D29" s="55">
        <f>B29*C29</f>
        <v>0</v>
      </c>
      <c r="E29" s="31" t="s">
        <v>107</v>
      </c>
      <c r="F29" s="56">
        <v>0.5</v>
      </c>
      <c r="G29" s="55">
        <f>D29*F29</f>
        <v>0</v>
      </c>
      <c r="I29" s="27" t="s">
        <v>185</v>
      </c>
    </row>
    <row r="30" spans="1:9" s="27" customFormat="1" ht="32" customHeight="1" x14ac:dyDescent="0.15">
      <c r="A30" s="30" t="s">
        <v>187</v>
      </c>
      <c r="B30" s="54">
        <v>0</v>
      </c>
      <c r="C30" s="99">
        <v>100</v>
      </c>
      <c r="D30" s="55">
        <f t="shared" si="1"/>
        <v>0</v>
      </c>
      <c r="E30" s="31" t="s">
        <v>107</v>
      </c>
      <c r="F30" s="56">
        <v>0.5</v>
      </c>
      <c r="G30" s="55">
        <f>D30*F30</f>
        <v>0</v>
      </c>
    </row>
    <row r="31" spans="1:9" s="27" customFormat="1" ht="32" customHeight="1" x14ac:dyDescent="0.15">
      <c r="A31" s="30" t="s">
        <v>189</v>
      </c>
      <c r="B31" s="54">
        <v>0</v>
      </c>
      <c r="C31" s="99">
        <v>50</v>
      </c>
      <c r="D31" s="55">
        <f t="shared" si="1"/>
        <v>0</v>
      </c>
      <c r="E31" s="31" t="s">
        <v>107</v>
      </c>
      <c r="F31" s="56">
        <v>0</v>
      </c>
      <c r="G31" s="55">
        <f>D31</f>
        <v>0</v>
      </c>
    </row>
    <row r="32" spans="1:9" s="27" customFormat="1" ht="32" customHeight="1" x14ac:dyDescent="0.15">
      <c r="A32" s="30" t="s">
        <v>191</v>
      </c>
      <c r="B32" s="54">
        <v>0</v>
      </c>
      <c r="C32" s="99">
        <v>50</v>
      </c>
      <c r="D32" s="55">
        <f t="shared" si="1"/>
        <v>0</v>
      </c>
      <c r="E32" s="31" t="s">
        <v>107</v>
      </c>
      <c r="F32" s="56">
        <v>0.5</v>
      </c>
      <c r="G32" s="55">
        <f>D32*F32</f>
        <v>0</v>
      </c>
    </row>
    <row r="33" spans="1:10" s="27" customFormat="1" ht="32" customHeight="1" x14ac:dyDescent="0.15">
      <c r="A33" s="30" t="s">
        <v>279</v>
      </c>
      <c r="B33" s="54">
        <v>0</v>
      </c>
      <c r="C33" s="99">
        <v>50</v>
      </c>
      <c r="D33" s="55">
        <f t="shared" si="1"/>
        <v>0</v>
      </c>
      <c r="E33" s="31" t="s">
        <v>107</v>
      </c>
      <c r="F33" s="56">
        <v>0.5</v>
      </c>
      <c r="G33" s="55">
        <f>D33*F33</f>
        <v>0</v>
      </c>
    </row>
    <row r="34" spans="1:10" s="27" customFormat="1" ht="25.25" customHeight="1" x14ac:dyDescent="0.15">
      <c r="A34" s="98" t="s">
        <v>183</v>
      </c>
      <c r="B34" s="54">
        <v>0</v>
      </c>
      <c r="C34" s="99">
        <v>40</v>
      </c>
      <c r="D34" s="55">
        <f>B34*C34</f>
        <v>0</v>
      </c>
      <c r="E34" s="31" t="s">
        <v>108</v>
      </c>
      <c r="F34" s="31" t="s">
        <v>82</v>
      </c>
      <c r="G34" s="55">
        <f>D34</f>
        <v>0</v>
      </c>
    </row>
    <row r="35" spans="1:10" s="27" customFormat="1" ht="32" customHeight="1" x14ac:dyDescent="0.15">
      <c r="A35" s="30" t="s">
        <v>190</v>
      </c>
      <c r="B35" s="54">
        <v>0</v>
      </c>
      <c r="C35" s="99">
        <v>75</v>
      </c>
      <c r="D35" s="55">
        <f t="shared" ref="D35" si="2">B35*C35</f>
        <v>0</v>
      </c>
      <c r="E35" s="31" t="s">
        <v>107</v>
      </c>
      <c r="F35" s="56">
        <v>0.5</v>
      </c>
      <c r="G35" s="55">
        <f>D35*F35</f>
        <v>0</v>
      </c>
    </row>
    <row r="36" spans="1:10" s="27" customFormat="1" ht="32" customHeight="1" x14ac:dyDescent="0.15">
      <c r="A36" s="30" t="s">
        <v>188</v>
      </c>
      <c r="B36" s="54">
        <v>0</v>
      </c>
      <c r="C36" s="99">
        <v>40</v>
      </c>
      <c r="D36" s="55">
        <f t="shared" ref="D36" si="3">B36*C36</f>
        <v>0</v>
      </c>
      <c r="E36" s="31" t="s">
        <v>107</v>
      </c>
      <c r="F36" s="56">
        <v>0.5</v>
      </c>
      <c r="G36" s="55">
        <f>D36*F36</f>
        <v>0</v>
      </c>
    </row>
    <row r="37" spans="1:10" s="27" customFormat="1" ht="32" customHeight="1" x14ac:dyDescent="0.15">
      <c r="A37" s="30" t="s">
        <v>247</v>
      </c>
      <c r="B37" s="54">
        <v>0</v>
      </c>
      <c r="C37" s="99">
        <v>25</v>
      </c>
      <c r="D37" s="55">
        <f t="shared" si="1"/>
        <v>0</v>
      </c>
      <c r="E37" s="31" t="s">
        <v>107</v>
      </c>
      <c r="F37" s="56">
        <v>0.5</v>
      </c>
      <c r="G37" s="55">
        <f>D37*F37</f>
        <v>0</v>
      </c>
    </row>
    <row r="38" spans="1:10" s="27" customFormat="1" ht="32" customHeight="1" x14ac:dyDescent="0.15">
      <c r="A38" s="30" t="s">
        <v>184</v>
      </c>
      <c r="B38" s="54">
        <v>0</v>
      </c>
      <c r="C38" s="99">
        <v>20</v>
      </c>
      <c r="D38" s="55">
        <f t="shared" si="1"/>
        <v>0</v>
      </c>
      <c r="E38" s="31" t="s">
        <v>107</v>
      </c>
      <c r="F38" s="56">
        <v>0.4</v>
      </c>
      <c r="G38" s="55">
        <f>D38*(1-F38)</f>
        <v>0</v>
      </c>
    </row>
    <row r="39" spans="1:10" s="27" customFormat="1" ht="15" customHeight="1" x14ac:dyDescent="0.15">
      <c r="A39" s="20" t="s">
        <v>280</v>
      </c>
      <c r="B39" s="31"/>
      <c r="C39" s="18"/>
      <c r="D39" s="18"/>
      <c r="E39" s="18"/>
      <c r="F39" s="18"/>
      <c r="G39" s="58">
        <f>SUM(G35:G38)</f>
        <v>0</v>
      </c>
      <c r="H39" s="59" t="e">
        <f>G39/G$87</f>
        <v>#DIV/0!</v>
      </c>
    </row>
    <row r="40" spans="1:10" s="27" customFormat="1" ht="15" customHeight="1" x14ac:dyDescent="0.15">
      <c r="A40" s="18"/>
      <c r="B40" s="31"/>
      <c r="C40" s="18"/>
      <c r="D40" s="18"/>
      <c r="E40" s="18"/>
      <c r="F40" s="18"/>
      <c r="G40" s="18"/>
    </row>
    <row r="41" spans="1:10" s="27" customFormat="1" ht="15" customHeight="1" x14ac:dyDescent="0.15">
      <c r="A41" s="17" t="s">
        <v>177</v>
      </c>
      <c r="B41" s="52"/>
    </row>
    <row r="42" spans="1:10" s="27" customFormat="1" ht="15" customHeight="1" x14ac:dyDescent="0.15">
      <c r="A42" s="18"/>
      <c r="B42" s="20" t="s">
        <v>101</v>
      </c>
      <c r="C42" s="20" t="s">
        <v>30</v>
      </c>
      <c r="G42" s="20" t="s">
        <v>103</v>
      </c>
      <c r="J42" s="20"/>
    </row>
    <row r="43" spans="1:10" s="5" customFormat="1" ht="15" customHeight="1" x14ac:dyDescent="0.15">
      <c r="A43" s="30" t="s">
        <v>121</v>
      </c>
      <c r="B43" s="33">
        <v>0</v>
      </c>
      <c r="C43" s="19">
        <v>7</v>
      </c>
      <c r="G43" s="35">
        <f>C43*B43</f>
        <v>0</v>
      </c>
      <c r="I43" s="10"/>
      <c r="J43" s="8"/>
    </row>
    <row r="44" spans="1:10" s="5" customFormat="1" ht="30" customHeight="1" x14ac:dyDescent="0.15">
      <c r="A44" s="30"/>
      <c r="B44" s="11" t="s">
        <v>5</v>
      </c>
      <c r="C44" s="93" t="s">
        <v>117</v>
      </c>
      <c r="D44" s="11" t="s">
        <v>33</v>
      </c>
      <c r="E44" s="11" t="s">
        <v>103</v>
      </c>
      <c r="F44" s="11" t="s">
        <v>105</v>
      </c>
      <c r="G44" s="11" t="s">
        <v>111</v>
      </c>
      <c r="I44" s="9"/>
      <c r="J44" s="8"/>
    </row>
    <row r="45" spans="1:10" s="5" customFormat="1" ht="15" customHeight="1" x14ac:dyDescent="0.15">
      <c r="A45" s="30" t="s">
        <v>29</v>
      </c>
      <c r="B45" s="33">
        <v>0</v>
      </c>
      <c r="C45" s="4">
        <f>B45/10</f>
        <v>0</v>
      </c>
      <c r="D45" s="94">
        <v>124.5</v>
      </c>
      <c r="E45" s="62">
        <f>C45*D45</f>
        <v>0</v>
      </c>
      <c r="F45" s="56">
        <v>0.5</v>
      </c>
      <c r="G45" s="35">
        <f>E45*F45</f>
        <v>0</v>
      </c>
      <c r="I45" s="10"/>
      <c r="J45" s="8"/>
    </row>
    <row r="46" spans="1:10" s="27" customFormat="1" ht="15" customHeight="1" x14ac:dyDescent="0.15">
      <c r="A46" s="18"/>
      <c r="B46" s="20" t="s">
        <v>27</v>
      </c>
      <c r="C46" s="20" t="s">
        <v>150</v>
      </c>
      <c r="D46" s="20" t="s">
        <v>43</v>
      </c>
      <c r="G46" s="57" t="s">
        <v>103</v>
      </c>
      <c r="I46" s="63"/>
      <c r="J46" s="57"/>
    </row>
    <row r="47" spans="1:10" s="27" customFormat="1" ht="15" customHeight="1" x14ac:dyDescent="0.15">
      <c r="A47" s="18" t="s">
        <v>31</v>
      </c>
      <c r="B47" s="54">
        <v>0</v>
      </c>
      <c r="C47" s="21">
        <v>75</v>
      </c>
      <c r="D47" s="31" t="s">
        <v>32</v>
      </c>
      <c r="G47" s="64">
        <f>B47*(C47/10)</f>
        <v>0</v>
      </c>
      <c r="I47" s="19"/>
      <c r="J47" s="65"/>
    </row>
    <row r="48" spans="1:10" s="27" customFormat="1" ht="30" customHeight="1" x14ac:dyDescent="0.15">
      <c r="A48" s="18"/>
      <c r="B48" s="11" t="s">
        <v>92</v>
      </c>
      <c r="C48" s="20" t="s">
        <v>30</v>
      </c>
      <c r="G48" s="57" t="s">
        <v>80</v>
      </c>
      <c r="I48" s="63"/>
      <c r="J48" s="57"/>
    </row>
    <row r="49" spans="1:10" s="27" customFormat="1" ht="15" customHeight="1" x14ac:dyDescent="0.15">
      <c r="A49" s="18" t="s">
        <v>52</v>
      </c>
      <c r="B49" s="66">
        <v>0</v>
      </c>
      <c r="C49" s="88">
        <v>10</v>
      </c>
      <c r="G49" s="64">
        <f>C49*B49</f>
        <v>0</v>
      </c>
      <c r="I49" s="10"/>
      <c r="J49" s="65"/>
    </row>
    <row r="50" spans="1:10" s="27" customFormat="1" ht="30" customHeight="1" x14ac:dyDescent="0.15">
      <c r="A50" s="36" t="s">
        <v>16</v>
      </c>
      <c r="B50" s="6" t="s">
        <v>151</v>
      </c>
      <c r="C50" s="20" t="s">
        <v>150</v>
      </c>
      <c r="G50" s="65"/>
      <c r="I50" s="10"/>
      <c r="J50" s="65"/>
    </row>
    <row r="51" spans="1:10" s="27" customFormat="1" ht="15" customHeight="1" x14ac:dyDescent="0.15">
      <c r="A51" s="18" t="s">
        <v>53</v>
      </c>
      <c r="B51" s="66">
        <v>0</v>
      </c>
      <c r="C51" s="95">
        <v>50</v>
      </c>
      <c r="G51" s="64">
        <f>C51*B51</f>
        <v>0</v>
      </c>
      <c r="I51" s="10"/>
      <c r="J51" s="65"/>
    </row>
    <row r="52" spans="1:10" s="27" customFormat="1" ht="15" customHeight="1" x14ac:dyDescent="0.15">
      <c r="A52" s="20" t="s">
        <v>115</v>
      </c>
      <c r="B52" s="22"/>
      <c r="C52" s="41"/>
      <c r="D52" s="67"/>
      <c r="E52" s="61"/>
      <c r="G52" s="68">
        <f>G43+G45+G47+G49+G51</f>
        <v>0</v>
      </c>
      <c r="H52" s="59" t="e">
        <f>G52/G$87</f>
        <v>#DIV/0!</v>
      </c>
      <c r="I52" s="63"/>
      <c r="J52" s="69"/>
    </row>
    <row r="53" spans="1:10" s="27" customFormat="1" ht="11" customHeight="1" x14ac:dyDescent="0.15">
      <c r="A53" s="18"/>
      <c r="B53" s="22"/>
      <c r="C53" s="41"/>
      <c r="D53" s="67"/>
      <c r="E53" s="61"/>
      <c r="G53" s="69"/>
      <c r="I53" s="63"/>
      <c r="J53" s="69"/>
    </row>
    <row r="54" spans="1:10" s="27" customFormat="1" ht="15" customHeight="1" x14ac:dyDescent="0.15">
      <c r="A54" s="17" t="s">
        <v>178</v>
      </c>
      <c r="B54" s="22"/>
      <c r="C54" s="41"/>
      <c r="D54" s="67"/>
      <c r="E54" s="61"/>
      <c r="G54" s="69"/>
      <c r="I54" s="63"/>
      <c r="J54" s="69"/>
    </row>
    <row r="55" spans="1:10" s="27" customFormat="1" ht="15" customHeight="1" x14ac:dyDescent="0.15">
      <c r="A55" s="31"/>
      <c r="B55" s="20" t="s">
        <v>100</v>
      </c>
      <c r="C55" s="20" t="s">
        <v>152</v>
      </c>
      <c r="E55" s="61"/>
      <c r="G55" s="57" t="s">
        <v>103</v>
      </c>
      <c r="I55" s="63"/>
      <c r="J55" s="57"/>
    </row>
    <row r="56" spans="1:10" s="27" customFormat="1" ht="15" customHeight="1" x14ac:dyDescent="0.15">
      <c r="A56" s="18" t="s">
        <v>18</v>
      </c>
      <c r="B56" s="54">
        <v>0</v>
      </c>
      <c r="C56" s="21">
        <v>29.4</v>
      </c>
      <c r="E56" s="61"/>
      <c r="G56" s="64">
        <f>B56*C56</f>
        <v>0</v>
      </c>
      <c r="I56" s="10"/>
      <c r="J56" s="65"/>
    </row>
    <row r="57" spans="1:10" s="27" customFormat="1" ht="15" customHeight="1" x14ac:dyDescent="0.15">
      <c r="A57" s="18"/>
      <c r="B57" s="61" t="s">
        <v>100</v>
      </c>
      <c r="C57" s="20" t="s">
        <v>152</v>
      </c>
      <c r="G57" s="57" t="s">
        <v>103</v>
      </c>
      <c r="I57" s="63"/>
      <c r="J57" s="69"/>
    </row>
    <row r="58" spans="1:10" s="27" customFormat="1" ht="15" customHeight="1" x14ac:dyDescent="0.15">
      <c r="A58" s="45" t="s">
        <v>68</v>
      </c>
      <c r="B58" s="54">
        <v>0</v>
      </c>
      <c r="C58" s="19">
        <v>6.5</v>
      </c>
      <c r="G58" s="64">
        <f>B58*C58</f>
        <v>0</v>
      </c>
      <c r="I58" s="63"/>
      <c r="J58" s="69"/>
    </row>
    <row r="59" spans="1:10" s="27" customFormat="1" ht="15" customHeight="1" x14ac:dyDescent="0.15">
      <c r="A59" s="45"/>
      <c r="B59" s="20" t="s">
        <v>101</v>
      </c>
      <c r="C59" s="96" t="s">
        <v>137</v>
      </c>
      <c r="G59" s="69"/>
      <c r="I59" s="63"/>
      <c r="J59" s="69"/>
    </row>
    <row r="60" spans="1:10" s="27" customFormat="1" ht="15" customHeight="1" x14ac:dyDescent="0.15">
      <c r="A60" s="18" t="s">
        <v>136</v>
      </c>
      <c r="B60" s="54">
        <v>0</v>
      </c>
      <c r="C60" s="19">
        <v>35</v>
      </c>
      <c r="G60" s="64">
        <f>B60*C60</f>
        <v>0</v>
      </c>
      <c r="I60" s="63"/>
      <c r="J60" s="69"/>
    </row>
    <row r="61" spans="1:10" s="27" customFormat="1" ht="15" customHeight="1" x14ac:dyDescent="0.15">
      <c r="A61" s="18"/>
      <c r="B61" s="20" t="s">
        <v>148</v>
      </c>
      <c r="C61" s="20" t="s">
        <v>150</v>
      </c>
      <c r="G61" s="20" t="s">
        <v>103</v>
      </c>
      <c r="I61" s="63"/>
      <c r="J61" s="69"/>
    </row>
    <row r="62" spans="1:10" s="27" customFormat="1" ht="15" customHeight="1" x14ac:dyDescent="0.15">
      <c r="A62" s="18" t="s">
        <v>81</v>
      </c>
      <c r="B62" s="54">
        <v>0</v>
      </c>
      <c r="C62" s="21">
        <v>40</v>
      </c>
      <c r="G62" s="64">
        <f>B62*C62</f>
        <v>0</v>
      </c>
      <c r="I62" s="19"/>
      <c r="J62" s="57"/>
    </row>
    <row r="63" spans="1:10" s="27" customFormat="1" ht="15" customHeight="1" x14ac:dyDescent="0.15">
      <c r="A63" s="20" t="s">
        <v>48</v>
      </c>
      <c r="B63" s="20"/>
      <c r="C63" s="20"/>
      <c r="D63" s="31"/>
      <c r="G63" s="58">
        <f>G56+G58+G62</f>
        <v>0</v>
      </c>
      <c r="H63" s="59" t="e">
        <f>G63/G$87</f>
        <v>#DIV/0!</v>
      </c>
      <c r="I63" s="19"/>
      <c r="J63" s="57"/>
    </row>
    <row r="64" spans="1:10" s="27" customFormat="1" ht="15" customHeight="1" x14ac:dyDescent="0.15">
      <c r="A64" s="18"/>
      <c r="B64" s="20"/>
      <c r="C64" s="20"/>
      <c r="D64" s="31"/>
      <c r="G64" s="57"/>
      <c r="I64" s="19"/>
      <c r="J64" s="57"/>
    </row>
    <row r="65" spans="1:10" s="27" customFormat="1" ht="15" customHeight="1" x14ac:dyDescent="0.15">
      <c r="A65" s="17" t="s">
        <v>179</v>
      </c>
      <c r="B65" s="20"/>
      <c r="C65" s="20"/>
      <c r="D65" s="31"/>
      <c r="G65" s="57"/>
      <c r="I65" s="19"/>
      <c r="J65" s="57"/>
    </row>
    <row r="66" spans="1:10" s="27" customFormat="1" ht="15" customHeight="1" x14ac:dyDescent="0.15">
      <c r="A66" s="17"/>
      <c r="B66" s="20" t="s">
        <v>78</v>
      </c>
      <c r="C66" s="20" t="s">
        <v>79</v>
      </c>
      <c r="D66" s="31"/>
      <c r="G66" s="57" t="s">
        <v>103</v>
      </c>
      <c r="I66" s="19"/>
      <c r="J66" s="57"/>
    </row>
    <row r="67" spans="1:10" s="27" customFormat="1" ht="15" customHeight="1" x14ac:dyDescent="0.15">
      <c r="A67" s="18" t="s">
        <v>17</v>
      </c>
      <c r="B67" s="54">
        <v>0</v>
      </c>
      <c r="C67" s="21">
        <v>60</v>
      </c>
      <c r="D67" s="31"/>
      <c r="G67" s="64">
        <f>B67*C67</f>
        <v>0</v>
      </c>
      <c r="I67" s="19"/>
      <c r="J67" s="57"/>
    </row>
    <row r="68" spans="1:10" s="27" customFormat="1" ht="15" customHeight="1" x14ac:dyDescent="0.15">
      <c r="A68" s="18"/>
      <c r="B68" s="61" t="s">
        <v>50</v>
      </c>
      <c r="C68" s="50" t="s">
        <v>44</v>
      </c>
      <c r="D68" s="31"/>
      <c r="G68" s="57" t="s">
        <v>103</v>
      </c>
      <c r="I68" s="19"/>
      <c r="J68" s="57"/>
    </row>
    <row r="69" spans="1:10" s="27" customFormat="1" ht="15" customHeight="1" x14ac:dyDescent="0.15">
      <c r="A69" s="18" t="s">
        <v>45</v>
      </c>
      <c r="B69" s="54">
        <v>0</v>
      </c>
      <c r="C69" s="21">
        <v>25</v>
      </c>
      <c r="D69" s="31"/>
      <c r="G69" s="64">
        <f>B69*C69</f>
        <v>0</v>
      </c>
      <c r="I69" s="19"/>
      <c r="J69" s="57"/>
    </row>
    <row r="70" spans="1:10" s="27" customFormat="1" ht="15" customHeight="1" x14ac:dyDescent="0.15">
      <c r="A70" s="18"/>
      <c r="B70" s="61" t="s">
        <v>50</v>
      </c>
      <c r="C70" s="50" t="s">
        <v>44</v>
      </c>
      <c r="D70" s="31"/>
      <c r="G70" s="57" t="s">
        <v>103</v>
      </c>
      <c r="I70" s="19"/>
      <c r="J70" s="57"/>
    </row>
    <row r="71" spans="1:10" s="27" customFormat="1" ht="15" customHeight="1" x14ac:dyDescent="0.15">
      <c r="A71" s="18" t="s">
        <v>64</v>
      </c>
      <c r="B71" s="54">
        <v>0</v>
      </c>
      <c r="C71" s="21">
        <v>15</v>
      </c>
      <c r="D71" s="31"/>
      <c r="G71" s="64">
        <f>B71*C71</f>
        <v>0</v>
      </c>
      <c r="I71" s="19"/>
      <c r="J71" s="57"/>
    </row>
    <row r="72" spans="1:10" s="27" customFormat="1" ht="15" customHeight="1" x14ac:dyDescent="0.15">
      <c r="A72" s="18"/>
      <c r="B72" s="61" t="s">
        <v>50</v>
      </c>
      <c r="C72" s="50" t="s">
        <v>44</v>
      </c>
      <c r="D72" s="31"/>
      <c r="G72" s="57" t="s">
        <v>103</v>
      </c>
      <c r="I72" s="19"/>
      <c r="J72" s="57"/>
    </row>
    <row r="73" spans="1:10" s="27" customFormat="1" ht="15" customHeight="1" x14ac:dyDescent="0.15">
      <c r="A73" s="18" t="s">
        <v>66</v>
      </c>
      <c r="B73" s="54">
        <v>0</v>
      </c>
      <c r="C73" s="21">
        <v>35</v>
      </c>
      <c r="D73" s="31"/>
      <c r="G73" s="64">
        <f>B73*C73</f>
        <v>0</v>
      </c>
      <c r="I73" s="19"/>
      <c r="J73" s="57"/>
    </row>
    <row r="74" spans="1:10" s="12" customFormat="1" ht="15" customHeight="1" x14ac:dyDescent="0.15">
      <c r="A74" s="18"/>
      <c r="B74" s="61" t="s">
        <v>130</v>
      </c>
      <c r="C74" s="20" t="s">
        <v>152</v>
      </c>
      <c r="D74" s="20"/>
      <c r="E74" s="27"/>
      <c r="F74" s="27"/>
      <c r="G74" s="65"/>
      <c r="I74" s="14"/>
      <c r="J74" s="7"/>
    </row>
    <row r="75" spans="1:10" s="12" customFormat="1" ht="15" customHeight="1" x14ac:dyDescent="0.15">
      <c r="A75" s="18" t="s">
        <v>131</v>
      </c>
      <c r="B75" s="66">
        <v>0</v>
      </c>
      <c r="C75" s="21">
        <v>75</v>
      </c>
      <c r="D75" s="22"/>
      <c r="E75" s="27"/>
      <c r="F75" s="27"/>
      <c r="G75" s="64">
        <f>B75*C75</f>
        <v>0</v>
      </c>
      <c r="I75" s="14"/>
      <c r="J75" s="7"/>
    </row>
    <row r="76" spans="1:10" s="12" customFormat="1" ht="30" customHeight="1" x14ac:dyDescent="0.15">
      <c r="A76" s="36" t="s">
        <v>145</v>
      </c>
      <c r="B76" s="6" t="s">
        <v>122</v>
      </c>
      <c r="C76" s="20" t="s">
        <v>123</v>
      </c>
      <c r="D76" s="22"/>
      <c r="E76" s="27"/>
      <c r="F76" s="27"/>
      <c r="G76" s="65"/>
      <c r="I76" s="14"/>
      <c r="J76" s="7"/>
    </row>
    <row r="77" spans="1:10" s="12" customFormat="1" ht="15" customHeight="1" x14ac:dyDescent="0.15">
      <c r="A77" s="18" t="s">
        <v>131</v>
      </c>
      <c r="B77" s="66">
        <v>0</v>
      </c>
      <c r="C77" s="21">
        <v>25</v>
      </c>
      <c r="D77" s="22"/>
      <c r="E77" s="27"/>
      <c r="F77" s="27"/>
      <c r="G77" s="64">
        <f>B77*C77</f>
        <v>0</v>
      </c>
      <c r="I77" s="14"/>
      <c r="J77" s="7"/>
    </row>
    <row r="78" spans="1:10" s="12" customFormat="1" ht="30" customHeight="1" x14ac:dyDescent="0.15">
      <c r="B78" s="6" t="s">
        <v>132</v>
      </c>
      <c r="C78" s="20" t="s">
        <v>133</v>
      </c>
      <c r="D78" s="29"/>
      <c r="E78" s="5"/>
      <c r="F78" s="5"/>
      <c r="G78" s="8"/>
      <c r="I78" s="14"/>
      <c r="J78" s="7"/>
    </row>
    <row r="79" spans="1:10" s="12" customFormat="1" ht="15" customHeight="1" x14ac:dyDescent="0.15">
      <c r="A79" s="18" t="s">
        <v>170</v>
      </c>
      <c r="B79" s="54">
        <v>0</v>
      </c>
      <c r="C79" s="21">
        <v>3</v>
      </c>
      <c r="D79" s="31"/>
      <c r="E79" s="27"/>
      <c r="F79" s="27"/>
      <c r="G79" s="64">
        <f>B79*C79</f>
        <v>0</v>
      </c>
      <c r="I79" s="14"/>
      <c r="J79" s="7"/>
    </row>
    <row r="80" spans="1:10" s="12" customFormat="1" ht="30" customHeight="1" x14ac:dyDescent="0.15">
      <c r="A80" s="28"/>
      <c r="B80" s="7" t="s">
        <v>56</v>
      </c>
      <c r="C80" s="11" t="s">
        <v>74</v>
      </c>
      <c r="D80" s="7" t="s">
        <v>89</v>
      </c>
      <c r="G80" s="7" t="s">
        <v>38</v>
      </c>
      <c r="I80" s="14"/>
      <c r="J80" s="7"/>
    </row>
    <row r="81" spans="1:11" s="27" customFormat="1" ht="34" x14ac:dyDescent="0.15">
      <c r="A81" s="30" t="s">
        <v>54</v>
      </c>
      <c r="B81" s="66">
        <v>0</v>
      </c>
      <c r="C81" s="19">
        <f>5*0.67</f>
        <v>3.35</v>
      </c>
      <c r="D81" s="87">
        <v>0</v>
      </c>
      <c r="G81" s="64">
        <f>B81*C81*D81</f>
        <v>0</v>
      </c>
      <c r="I81" s="10"/>
      <c r="J81" s="57"/>
    </row>
    <row r="82" spans="1:11" s="27" customFormat="1" ht="30" customHeight="1" x14ac:dyDescent="0.15">
      <c r="A82" s="36" t="s">
        <v>146</v>
      </c>
      <c r="B82" s="37"/>
      <c r="C82" s="6" t="s">
        <v>35</v>
      </c>
      <c r="D82" s="7" t="s">
        <v>36</v>
      </c>
      <c r="E82" s="11" t="s">
        <v>37</v>
      </c>
      <c r="I82" s="63"/>
    </row>
    <row r="83" spans="1:11" s="27" customFormat="1" ht="34" x14ac:dyDescent="0.15">
      <c r="A83" s="30" t="s">
        <v>154</v>
      </c>
      <c r="B83" s="66">
        <v>0</v>
      </c>
      <c r="C83" s="31">
        <v>3</v>
      </c>
      <c r="D83" s="31">
        <f>B83/C83</f>
        <v>0</v>
      </c>
      <c r="E83" s="19">
        <v>3.35</v>
      </c>
      <c r="G83" s="70">
        <f>D83*E83</f>
        <v>0</v>
      </c>
      <c r="I83" s="19"/>
    </row>
    <row r="84" spans="1:11" s="27" customFormat="1" ht="15" customHeight="1" x14ac:dyDescent="0.15">
      <c r="B84" s="52"/>
      <c r="I84" s="19"/>
    </row>
    <row r="85" spans="1:11" s="27" customFormat="1" ht="15" customHeight="1" x14ac:dyDescent="0.15">
      <c r="A85" s="20" t="s">
        <v>116</v>
      </c>
      <c r="B85" s="52"/>
      <c r="G85" s="68">
        <f>G67+G69+G71+G73+G81+G83+G75+G77+G79</f>
        <v>0</v>
      </c>
      <c r="H85" s="59" t="e">
        <f>G85/G$87</f>
        <v>#DIV/0!</v>
      </c>
    </row>
    <row r="86" spans="1:11" s="27" customFormat="1" ht="15" customHeight="1" x14ac:dyDescent="0.15">
      <c r="B86" s="52"/>
      <c r="G86" s="69"/>
    </row>
    <row r="87" spans="1:11" s="27" customFormat="1" ht="15" customHeight="1" x14ac:dyDescent="0.15">
      <c r="A87" s="71" t="s">
        <v>23</v>
      </c>
      <c r="B87" s="72"/>
      <c r="G87" s="68">
        <f>G13+G22+G39+G52+G63+G85</f>
        <v>0</v>
      </c>
    </row>
    <row r="88" spans="1:11" s="27" customFormat="1" ht="15" customHeight="1" x14ac:dyDescent="0.15">
      <c r="B88" s="52"/>
      <c r="G88" s="73"/>
    </row>
    <row r="89" spans="1:11" s="17" customFormat="1" ht="15" customHeight="1" x14ac:dyDescent="0.15">
      <c r="A89" s="17" t="s">
        <v>180</v>
      </c>
      <c r="B89" s="20"/>
    </row>
    <row r="90" spans="1:11" s="18" customFormat="1" ht="15" customHeight="1" x14ac:dyDescent="0.15">
      <c r="A90" s="18" t="s">
        <v>157</v>
      </c>
      <c r="B90" s="31"/>
      <c r="G90" s="73">
        <f>B3</f>
        <v>0</v>
      </c>
    </row>
    <row r="91" spans="1:11" s="18" customFormat="1" ht="15" customHeight="1" x14ac:dyDescent="0.15">
      <c r="A91" s="74" t="s">
        <v>26</v>
      </c>
      <c r="B91" s="31"/>
      <c r="G91" s="75" t="e">
        <f>G87/G90</f>
        <v>#DIV/0!</v>
      </c>
    </row>
    <row r="92" spans="1:11" s="18" customFormat="1" ht="15" customHeight="1" x14ac:dyDescent="0.15">
      <c r="B92" s="31"/>
    </row>
    <row r="93" spans="1:11" s="27" customFormat="1" ht="15" customHeight="1" x14ac:dyDescent="0.15">
      <c r="A93" s="17" t="s">
        <v>181</v>
      </c>
      <c r="B93" s="20" t="s">
        <v>175</v>
      </c>
      <c r="C93" s="18"/>
      <c r="D93" s="18"/>
      <c r="E93" s="18"/>
      <c r="F93" s="18"/>
      <c r="G93" s="18"/>
      <c r="H93" s="18"/>
      <c r="I93" s="18"/>
      <c r="J93" s="18"/>
      <c r="K93" s="18"/>
    </row>
    <row r="94" spans="1:11" s="27" customFormat="1" ht="15" customHeight="1" x14ac:dyDescent="0.15">
      <c r="A94" s="18" t="s">
        <v>19</v>
      </c>
      <c r="B94" s="31">
        <v>1.3161</v>
      </c>
      <c r="D94" s="18"/>
      <c r="E94" s="18"/>
      <c r="F94" s="18"/>
      <c r="G94" s="18"/>
      <c r="H94" s="18"/>
      <c r="I94" s="18"/>
      <c r="J94" s="18"/>
      <c r="K94" s="18"/>
    </row>
    <row r="95" spans="1:11" s="27" customFormat="1" ht="15" customHeight="1" x14ac:dyDescent="0.15">
      <c r="A95" s="76" t="s">
        <v>85</v>
      </c>
      <c r="B95" s="76"/>
      <c r="C95" s="76"/>
      <c r="D95" s="18"/>
      <c r="E95" s="18"/>
      <c r="F95" s="18"/>
      <c r="G95" s="77">
        <f>G87*B94</f>
        <v>0</v>
      </c>
      <c r="H95" s="18"/>
      <c r="I95" s="18"/>
      <c r="J95" s="18"/>
      <c r="K95" s="18"/>
    </row>
    <row r="96" spans="1:11" s="27" customFormat="1" ht="15" customHeight="1" x14ac:dyDescent="0.15">
      <c r="A96" s="76" t="s">
        <v>86</v>
      </c>
      <c r="B96" s="76"/>
      <c r="C96" s="76"/>
      <c r="D96" s="18"/>
      <c r="E96" s="18"/>
      <c r="F96" s="18"/>
      <c r="G96" s="78" t="e">
        <f>G95/G90</f>
        <v>#DIV/0!</v>
      </c>
      <c r="H96" s="18"/>
      <c r="I96" s="18"/>
      <c r="J96" s="18"/>
      <c r="K96" s="18"/>
    </row>
    <row r="97" spans="1:11" ht="15" customHeight="1" x14ac:dyDescent="0.2">
      <c r="A97" s="1"/>
      <c r="B97" s="13"/>
      <c r="C97" s="1"/>
      <c r="D97" s="1"/>
      <c r="E97" s="1"/>
      <c r="F97" s="1"/>
      <c r="G97" s="1"/>
      <c r="H97" s="1"/>
      <c r="I97" s="1"/>
      <c r="J97" s="1"/>
      <c r="K97" s="1"/>
    </row>
    <row r="98" spans="1:11" ht="15" customHeight="1" x14ac:dyDescent="0.2">
      <c r="A98" s="1"/>
      <c r="B98" s="13"/>
      <c r="C98" s="1"/>
      <c r="D98" s="1"/>
      <c r="E98" s="1"/>
      <c r="F98" s="1"/>
      <c r="G98" s="1"/>
      <c r="H98" s="1"/>
      <c r="I98" s="1"/>
      <c r="J98" s="1"/>
      <c r="K98" s="1"/>
    </row>
    <row r="99" spans="1:11" ht="15" customHeight="1" x14ac:dyDescent="0.2">
      <c r="A99" s="1"/>
      <c r="B99" s="13"/>
      <c r="C99" s="1"/>
      <c r="D99" s="1"/>
      <c r="E99" s="1"/>
      <c r="F99" s="1"/>
      <c r="G99" s="1"/>
      <c r="H99" s="1"/>
      <c r="I99" s="1"/>
      <c r="J99" s="1"/>
      <c r="K99" s="1"/>
    </row>
    <row r="100" spans="1:11" x14ac:dyDescent="0.2">
      <c r="A100" s="1"/>
      <c r="B100" s="13"/>
      <c r="C100" s="1"/>
      <c r="D100" s="1"/>
      <c r="E100" s="1"/>
      <c r="F100" s="1"/>
      <c r="G100" s="1"/>
      <c r="H100" s="1"/>
      <c r="I100" s="1"/>
      <c r="J100" s="1"/>
      <c r="K100" s="1"/>
    </row>
    <row r="101" spans="1:11" x14ac:dyDescent="0.2">
      <c r="A101" s="1"/>
      <c r="B101" s="13"/>
      <c r="C101" s="1"/>
      <c r="D101" s="1"/>
      <c r="E101" s="1"/>
      <c r="F101" s="1"/>
      <c r="G101" s="1"/>
      <c r="H101" s="1"/>
      <c r="I101" s="1"/>
      <c r="J101" s="1"/>
      <c r="K101" s="1"/>
    </row>
    <row r="102" spans="1:11" x14ac:dyDescent="0.2">
      <c r="A102" s="1"/>
      <c r="B102" s="13"/>
      <c r="C102" s="1"/>
      <c r="D102" s="1"/>
      <c r="E102" s="1"/>
      <c r="F102" s="1"/>
      <c r="G102" s="1"/>
      <c r="H102" s="1"/>
      <c r="I102" s="1"/>
      <c r="J102" s="1"/>
      <c r="K102" s="1"/>
    </row>
    <row r="103" spans="1:11" x14ac:dyDescent="0.2">
      <c r="A103" s="1"/>
      <c r="B103" s="13"/>
      <c r="C103" s="1"/>
      <c r="D103" s="1"/>
      <c r="E103" s="1"/>
      <c r="F103" s="1"/>
      <c r="G103" s="1"/>
      <c r="H103" s="1"/>
      <c r="I103" s="1"/>
      <c r="J103" s="1"/>
      <c r="K103" s="1"/>
    </row>
    <row r="104" spans="1:11" x14ac:dyDescent="0.2">
      <c r="A104" s="1"/>
      <c r="B104" s="13"/>
      <c r="C104" s="1"/>
      <c r="D104" s="1"/>
      <c r="E104" s="1"/>
      <c r="F104" s="1"/>
      <c r="G104" s="1"/>
      <c r="H104" s="1"/>
      <c r="I104" s="1"/>
      <c r="J104" s="1"/>
      <c r="K104" s="1"/>
    </row>
    <row r="105" spans="1:11" x14ac:dyDescent="0.2">
      <c r="A105" s="1"/>
      <c r="B105" s="13"/>
      <c r="C105" s="1"/>
      <c r="D105" s="1"/>
      <c r="E105" s="1"/>
      <c r="F105" s="1"/>
      <c r="G105" s="1"/>
      <c r="H105" s="1"/>
      <c r="I105" s="1"/>
      <c r="J105" s="1"/>
      <c r="K105" s="1"/>
    </row>
    <row r="106" spans="1:11" x14ac:dyDescent="0.2">
      <c r="A106" s="1"/>
      <c r="B106" s="13"/>
      <c r="C106" s="1"/>
      <c r="D106" s="1"/>
      <c r="E106" s="1"/>
      <c r="F106" s="1"/>
      <c r="G106" s="1"/>
      <c r="H106" s="1"/>
      <c r="I106" s="1"/>
      <c r="J106" s="1"/>
      <c r="K106" s="1"/>
    </row>
    <row r="107" spans="1:11" x14ac:dyDescent="0.2">
      <c r="A107" s="1"/>
      <c r="B107" s="13"/>
      <c r="C107" s="1"/>
      <c r="D107" s="1"/>
      <c r="E107" s="1"/>
      <c r="F107" s="1"/>
      <c r="G107" s="1"/>
      <c r="H107" s="1"/>
      <c r="I107" s="1"/>
      <c r="J107" s="1"/>
      <c r="K107" s="1"/>
    </row>
    <row r="108" spans="1:11" x14ac:dyDescent="0.2">
      <c r="A108" s="1"/>
      <c r="B108" s="13"/>
      <c r="C108" s="1"/>
      <c r="D108" s="1"/>
      <c r="E108" s="1"/>
      <c r="F108" s="1"/>
      <c r="G108" s="1"/>
      <c r="H108" s="1"/>
      <c r="I108" s="1"/>
      <c r="J108" s="1"/>
      <c r="K108" s="1"/>
    </row>
  </sheetData>
  <phoneticPr fontId="6"/>
  <pageMargins left="0.75" right="0.75" top="1" bottom="1" header="0.5" footer="0.5"/>
  <pageSetup scale="57"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2"/>
  <sheetViews>
    <sheetView zoomScale="130" zoomScaleNormal="130" workbookViewId="0">
      <selection activeCell="E23" sqref="E23"/>
    </sheetView>
  </sheetViews>
  <sheetFormatPr baseColWidth="10" defaultColWidth="11" defaultRowHeight="13" x14ac:dyDescent="0.15"/>
  <sheetData>
    <row r="1" spans="1:9" ht="20" x14ac:dyDescent="0.15">
      <c r="A1" s="16" t="s">
        <v>173</v>
      </c>
    </row>
    <row r="3" spans="1:9" ht="16" x14ac:dyDescent="0.2">
      <c r="A3" s="2" t="s">
        <v>1</v>
      </c>
    </row>
    <row r="5" spans="1:9" ht="16" x14ac:dyDescent="0.2">
      <c r="A5" s="82" t="s">
        <v>62</v>
      </c>
      <c r="B5" s="81"/>
      <c r="C5" s="81"/>
      <c r="D5" s="81"/>
    </row>
    <row r="6" spans="1:9" ht="16" x14ac:dyDescent="0.2">
      <c r="A6" s="1" t="s">
        <v>269</v>
      </c>
    </row>
    <row r="7" spans="1:9" ht="46.25" customHeight="1" x14ac:dyDescent="0.2">
      <c r="A7" s="107" t="s">
        <v>270</v>
      </c>
      <c r="B7" s="108"/>
      <c r="C7" s="108"/>
      <c r="D7" s="108"/>
      <c r="E7" s="108"/>
      <c r="F7" s="108"/>
      <c r="G7" s="108"/>
      <c r="H7" s="108"/>
      <c r="I7" s="108"/>
    </row>
    <row r="8" spans="1:9" ht="30" customHeight="1" x14ac:dyDescent="0.2">
      <c r="A8" s="109" t="s">
        <v>139</v>
      </c>
      <c r="B8" s="110"/>
      <c r="C8" s="110"/>
      <c r="D8" s="110"/>
      <c r="E8" s="110"/>
      <c r="F8" s="110"/>
      <c r="G8" s="110"/>
      <c r="H8" s="110"/>
      <c r="I8" s="110"/>
    </row>
    <row r="9" spans="1:9" ht="16" x14ac:dyDescent="0.2">
      <c r="A9" s="39"/>
      <c r="B9" s="39"/>
      <c r="C9" s="39"/>
      <c r="D9" s="39"/>
      <c r="E9" s="39"/>
    </row>
    <row r="10" spans="1:9" ht="16" x14ac:dyDescent="0.2">
      <c r="A10" s="83" t="s">
        <v>63</v>
      </c>
      <c r="B10" s="84"/>
      <c r="C10" s="84"/>
      <c r="D10" s="39"/>
      <c r="E10" s="39"/>
    </row>
    <row r="11" spans="1:9" ht="45" customHeight="1" x14ac:dyDescent="0.2">
      <c r="A11" s="107" t="s">
        <v>271</v>
      </c>
      <c r="B11" s="108"/>
      <c r="C11" s="108"/>
      <c r="D11" s="108"/>
      <c r="E11" s="108"/>
      <c r="F11" s="108"/>
      <c r="G11" s="108"/>
      <c r="H11" s="108"/>
      <c r="I11" s="108"/>
    </row>
    <row r="12" spans="1:9" ht="45" customHeight="1" x14ac:dyDescent="0.2">
      <c r="A12" s="107" t="s">
        <v>75</v>
      </c>
      <c r="B12" s="107"/>
      <c r="C12" s="107"/>
      <c r="D12" s="107"/>
      <c r="E12" s="107"/>
      <c r="F12" s="108"/>
      <c r="G12" s="108"/>
      <c r="H12" s="108"/>
      <c r="I12" s="108"/>
    </row>
    <row r="13" spans="1:9" ht="15" customHeight="1" x14ac:dyDescent="0.2">
      <c r="A13" s="107" t="s">
        <v>272</v>
      </c>
      <c r="B13" s="107"/>
      <c r="C13" s="107"/>
      <c r="D13" s="107"/>
      <c r="E13" s="107"/>
      <c r="F13" s="108"/>
      <c r="G13" s="108"/>
      <c r="H13" s="108"/>
      <c r="I13" s="108"/>
    </row>
    <row r="14" spans="1:9" ht="30" customHeight="1" x14ac:dyDescent="0.2">
      <c r="A14" s="107" t="s">
        <v>273</v>
      </c>
      <c r="B14" s="107"/>
      <c r="C14" s="107"/>
      <c r="D14" s="107"/>
      <c r="E14" s="107"/>
      <c r="F14" s="108"/>
      <c r="G14" s="108"/>
      <c r="H14" s="108"/>
      <c r="I14" s="108"/>
    </row>
    <row r="15" spans="1:9" ht="30" customHeight="1" x14ac:dyDescent="0.2">
      <c r="A15" s="111" t="s">
        <v>140</v>
      </c>
      <c r="B15" s="112"/>
      <c r="C15" s="112"/>
      <c r="D15" s="112"/>
      <c r="E15" s="112"/>
      <c r="F15" s="112"/>
      <c r="G15" s="112"/>
      <c r="H15" s="112"/>
      <c r="I15" s="112"/>
    </row>
    <row r="17" spans="1:9" ht="16" x14ac:dyDescent="0.2">
      <c r="A17" s="85" t="s">
        <v>4</v>
      </c>
      <c r="B17" s="86"/>
      <c r="C17" s="86"/>
      <c r="D17" s="86"/>
      <c r="E17" s="86"/>
      <c r="F17" s="86"/>
      <c r="G17" s="86"/>
    </row>
    <row r="18" spans="1:9" ht="30" customHeight="1" x14ac:dyDescent="0.2">
      <c r="A18" s="107" t="s">
        <v>0</v>
      </c>
      <c r="B18" s="107"/>
      <c r="C18" s="107"/>
      <c r="D18" s="107"/>
      <c r="E18" s="107"/>
      <c r="F18" s="107"/>
      <c r="G18" s="107"/>
      <c r="H18" s="107"/>
      <c r="I18" s="107"/>
    </row>
    <row r="19" spans="1:9" ht="30" customHeight="1" x14ac:dyDescent="0.2">
      <c r="A19" s="107" t="s">
        <v>153</v>
      </c>
      <c r="B19" s="107"/>
      <c r="C19" s="107"/>
      <c r="D19" s="107"/>
      <c r="E19" s="107"/>
      <c r="F19" s="107"/>
      <c r="G19" s="107"/>
      <c r="H19" s="107"/>
      <c r="I19" s="107"/>
    </row>
    <row r="20" spans="1:9" ht="61.25" customHeight="1" x14ac:dyDescent="0.2">
      <c r="A20" s="107" t="s">
        <v>274</v>
      </c>
      <c r="B20" s="114"/>
      <c r="C20" s="114"/>
      <c r="D20" s="114"/>
      <c r="E20" s="114"/>
      <c r="F20" s="114"/>
      <c r="G20" s="114"/>
      <c r="H20" s="114"/>
      <c r="I20" s="114"/>
    </row>
    <row r="21" spans="1:9" ht="45" customHeight="1" x14ac:dyDescent="0.2">
      <c r="A21" s="113" t="s">
        <v>24</v>
      </c>
      <c r="B21" s="113"/>
      <c r="C21" s="113"/>
      <c r="D21" s="113"/>
      <c r="E21" s="113"/>
      <c r="F21" s="113"/>
      <c r="G21" s="113"/>
      <c r="H21" s="113"/>
      <c r="I21" s="113"/>
    </row>
    <row r="22" spans="1:9" ht="45" customHeight="1" x14ac:dyDescent="0.2">
      <c r="A22" s="107" t="s">
        <v>71</v>
      </c>
      <c r="B22" s="107"/>
      <c r="C22" s="107"/>
      <c r="D22" s="107"/>
      <c r="E22" s="107"/>
      <c r="F22" s="107"/>
      <c r="G22" s="107"/>
      <c r="H22" s="107"/>
      <c r="I22" s="107"/>
    </row>
  </sheetData>
  <mergeCells count="12">
    <mergeCell ref="A22:I22"/>
    <mergeCell ref="A15:I15"/>
    <mergeCell ref="A18:I18"/>
    <mergeCell ref="A19:I19"/>
    <mergeCell ref="A21:I21"/>
    <mergeCell ref="A20:I20"/>
    <mergeCell ref="A7:I7"/>
    <mergeCell ref="A12:I12"/>
    <mergeCell ref="A13:I13"/>
    <mergeCell ref="A14:I14"/>
    <mergeCell ref="A8:I8"/>
    <mergeCell ref="A11:I11"/>
  </mergeCells>
  <pageMargins left="0.75" right="0.75" top="1" bottom="1" header="0.5" footer="0.5"/>
  <pageSetup scale="7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72"/>
  <sheetViews>
    <sheetView topLeftCell="A54" zoomScale="120" zoomScaleNormal="120" workbookViewId="0">
      <selection activeCell="C22" sqref="C22:H22"/>
    </sheetView>
  </sheetViews>
  <sheetFormatPr baseColWidth="10" defaultColWidth="11" defaultRowHeight="16" x14ac:dyDescent="0.15"/>
  <cols>
    <col min="1" max="1" width="31.83203125" customWidth="1"/>
    <col min="2" max="2" width="12.6640625" customWidth="1"/>
    <col min="3" max="3" width="11.83203125" style="18" customWidth="1"/>
    <col min="4" max="7" width="15.83203125" customWidth="1"/>
    <col min="8" max="8" width="13.33203125" customWidth="1"/>
  </cols>
  <sheetData>
    <row r="1" spans="1:8" ht="20" x14ac:dyDescent="0.15">
      <c r="A1" s="16" t="s">
        <v>162</v>
      </c>
    </row>
    <row r="3" spans="1:8" ht="20" customHeight="1" x14ac:dyDescent="0.2">
      <c r="A3" s="17" t="s">
        <v>3</v>
      </c>
      <c r="B3" s="3"/>
    </row>
    <row r="4" spans="1:8" ht="32" customHeight="1" x14ac:dyDescent="0.15">
      <c r="A4" s="28" t="s">
        <v>109</v>
      </c>
      <c r="B4" s="11" t="s">
        <v>99</v>
      </c>
      <c r="C4" s="17" t="s">
        <v>7</v>
      </c>
    </row>
    <row r="5" spans="1:8" ht="51" customHeight="1" x14ac:dyDescent="0.15">
      <c r="A5" s="18" t="s">
        <v>106</v>
      </c>
      <c r="B5" s="19">
        <v>27.5</v>
      </c>
      <c r="C5" s="116" t="s">
        <v>217</v>
      </c>
      <c r="D5" s="117"/>
      <c r="E5" s="117"/>
      <c r="F5" s="117"/>
      <c r="G5" s="117"/>
      <c r="H5" s="108"/>
    </row>
    <row r="6" spans="1:8" x14ac:dyDescent="0.15">
      <c r="A6" s="18" t="s">
        <v>28</v>
      </c>
      <c r="B6" s="19">
        <v>7</v>
      </c>
      <c r="C6" s="18" t="s">
        <v>158</v>
      </c>
    </row>
    <row r="7" spans="1:8" x14ac:dyDescent="0.15">
      <c r="A7" s="18" t="s">
        <v>41</v>
      </c>
      <c r="B7" s="19">
        <v>4.5</v>
      </c>
      <c r="C7" s="18" t="s">
        <v>161</v>
      </c>
    </row>
    <row r="8" spans="1:8" ht="30" customHeight="1" x14ac:dyDescent="0.15">
      <c r="A8" s="18" t="s">
        <v>20</v>
      </c>
      <c r="B8" s="19">
        <v>11.99</v>
      </c>
      <c r="C8" s="116" t="s">
        <v>163</v>
      </c>
      <c r="D8" s="117"/>
      <c r="E8" s="117"/>
      <c r="F8" s="117"/>
      <c r="G8" s="117"/>
      <c r="H8" s="42"/>
    </row>
    <row r="9" spans="1:8" x14ac:dyDescent="0.15">
      <c r="A9" s="18" t="s">
        <v>21</v>
      </c>
      <c r="B9" s="19">
        <f>3.49*3</f>
        <v>10.47</v>
      </c>
      <c r="C9" s="116" t="s">
        <v>76</v>
      </c>
      <c r="D9" s="116"/>
      <c r="E9" s="116"/>
      <c r="F9" s="116"/>
      <c r="G9" s="116"/>
    </row>
    <row r="10" spans="1:8" x14ac:dyDescent="0.15">
      <c r="A10" s="18" t="s">
        <v>47</v>
      </c>
      <c r="B10" s="19">
        <f>3.49*3</f>
        <v>10.47</v>
      </c>
      <c r="C10" s="116" t="s">
        <v>76</v>
      </c>
      <c r="D10" s="116"/>
      <c r="E10" s="116"/>
      <c r="F10" s="116"/>
      <c r="G10" s="116"/>
    </row>
    <row r="11" spans="1:8" ht="15" customHeight="1" x14ac:dyDescent="0.2">
      <c r="A11" s="3"/>
      <c r="B11" s="3"/>
    </row>
    <row r="12" spans="1:8" ht="20" customHeight="1" x14ac:dyDescent="0.2">
      <c r="A12" s="46" t="s">
        <v>55</v>
      </c>
      <c r="B12" s="3"/>
    </row>
    <row r="13" spans="1:8" ht="32" customHeight="1" x14ac:dyDescent="0.15">
      <c r="A13" s="28" t="s">
        <v>109</v>
      </c>
      <c r="B13" s="11" t="s">
        <v>99</v>
      </c>
      <c r="C13" s="17" t="s">
        <v>7</v>
      </c>
    </row>
    <row r="14" spans="1:8" ht="32" customHeight="1" x14ac:dyDescent="0.15">
      <c r="A14" s="18" t="s">
        <v>73</v>
      </c>
      <c r="B14" s="19">
        <v>12.5</v>
      </c>
      <c r="C14" s="115" t="s">
        <v>138</v>
      </c>
      <c r="D14" s="108"/>
      <c r="E14" s="108"/>
      <c r="F14" s="108"/>
      <c r="G14" s="108"/>
      <c r="H14" s="108"/>
    </row>
    <row r="15" spans="1:8" ht="48" customHeight="1" x14ac:dyDescent="0.15">
      <c r="A15" s="18" t="s">
        <v>110</v>
      </c>
      <c r="B15" s="19">
        <v>21</v>
      </c>
      <c r="C15" s="115" t="s">
        <v>147</v>
      </c>
      <c r="D15" s="108"/>
      <c r="E15" s="108"/>
      <c r="F15" s="108"/>
      <c r="G15" s="108"/>
      <c r="H15" s="108"/>
    </row>
    <row r="16" spans="1:8" x14ac:dyDescent="0.15">
      <c r="A16" s="18" t="s">
        <v>8</v>
      </c>
      <c r="B16" s="19">
        <v>7</v>
      </c>
      <c r="C16" s="18" t="s">
        <v>158</v>
      </c>
    </row>
    <row r="17" spans="1:8" ht="30" customHeight="1" x14ac:dyDescent="0.15">
      <c r="A17" s="18" t="s">
        <v>72</v>
      </c>
      <c r="B17" s="19">
        <v>5</v>
      </c>
      <c r="C17" s="116" t="s">
        <v>67</v>
      </c>
      <c r="D17" s="117"/>
      <c r="E17" s="117"/>
      <c r="F17" s="117"/>
      <c r="G17" s="117"/>
      <c r="H17" s="108"/>
    </row>
    <row r="18" spans="1:8" x14ac:dyDescent="0.15">
      <c r="A18" s="18" t="s">
        <v>61</v>
      </c>
      <c r="B18" s="19">
        <v>0.99</v>
      </c>
      <c r="C18" s="18" t="s">
        <v>118</v>
      </c>
    </row>
    <row r="19" spans="1:8" x14ac:dyDescent="0.15">
      <c r="A19" s="18"/>
      <c r="B19" s="19"/>
    </row>
    <row r="20" spans="1:8" ht="20" customHeight="1" x14ac:dyDescent="0.15">
      <c r="A20" s="17" t="s">
        <v>276</v>
      </c>
      <c r="B20" s="19"/>
    </row>
    <row r="21" spans="1:8" ht="34" x14ac:dyDescent="0.15">
      <c r="A21" s="28" t="s">
        <v>109</v>
      </c>
      <c r="B21" s="11" t="s">
        <v>99</v>
      </c>
      <c r="C21" s="17" t="s">
        <v>7</v>
      </c>
    </row>
    <row r="22" spans="1:8" ht="48" customHeight="1" x14ac:dyDescent="0.15">
      <c r="A22" s="18" t="s">
        <v>208</v>
      </c>
      <c r="B22" s="19">
        <v>200</v>
      </c>
      <c r="C22" s="115" t="s">
        <v>218</v>
      </c>
      <c r="D22" s="108"/>
      <c r="E22" s="108"/>
      <c r="F22" s="108"/>
      <c r="G22" s="108"/>
      <c r="H22" s="108"/>
    </row>
    <row r="23" spans="1:8" ht="48" customHeight="1" x14ac:dyDescent="0.15">
      <c r="A23" s="18" t="s">
        <v>283</v>
      </c>
      <c r="B23" s="19">
        <v>140</v>
      </c>
      <c r="C23" s="115" t="s">
        <v>216</v>
      </c>
      <c r="D23" s="108"/>
      <c r="E23" s="108"/>
      <c r="F23" s="108"/>
      <c r="G23" s="108"/>
      <c r="H23" s="108"/>
    </row>
    <row r="24" spans="1:8" ht="48" customHeight="1" x14ac:dyDescent="0.15">
      <c r="A24" s="18" t="s">
        <v>209</v>
      </c>
      <c r="B24" s="19">
        <v>125</v>
      </c>
      <c r="C24" s="115" t="s">
        <v>219</v>
      </c>
      <c r="D24" s="108"/>
      <c r="E24" s="108"/>
      <c r="F24" s="108"/>
      <c r="G24" s="108"/>
      <c r="H24" s="108"/>
    </row>
    <row r="25" spans="1:8" ht="48" customHeight="1" x14ac:dyDescent="0.15">
      <c r="A25" s="18" t="s">
        <v>210</v>
      </c>
      <c r="B25" s="19">
        <v>100</v>
      </c>
      <c r="C25" s="115" t="s">
        <v>220</v>
      </c>
      <c r="D25" s="108"/>
      <c r="E25" s="108"/>
      <c r="F25" s="108"/>
      <c r="G25" s="108"/>
      <c r="H25" s="108"/>
    </row>
    <row r="26" spans="1:8" ht="48" customHeight="1" x14ac:dyDescent="0.15">
      <c r="A26" s="18" t="s">
        <v>211</v>
      </c>
      <c r="B26" s="19">
        <v>100</v>
      </c>
      <c r="C26" s="115" t="s">
        <v>223</v>
      </c>
      <c r="D26" s="108"/>
      <c r="E26" s="108"/>
      <c r="F26" s="108"/>
      <c r="G26" s="108"/>
      <c r="H26" s="108"/>
    </row>
    <row r="27" spans="1:8" ht="30" customHeight="1" x14ac:dyDescent="0.15">
      <c r="A27" s="18" t="s">
        <v>212</v>
      </c>
      <c r="B27" s="19">
        <v>50</v>
      </c>
      <c r="C27" s="115" t="s">
        <v>222</v>
      </c>
      <c r="D27" s="108"/>
      <c r="E27" s="108"/>
      <c r="F27" s="108"/>
      <c r="G27" s="108"/>
      <c r="H27" s="108"/>
    </row>
    <row r="28" spans="1:8" ht="48" customHeight="1" x14ac:dyDescent="0.15">
      <c r="A28" s="18" t="s">
        <v>227</v>
      </c>
      <c r="B28" s="19">
        <v>50</v>
      </c>
      <c r="C28" s="115" t="s">
        <v>284</v>
      </c>
      <c r="D28" s="108"/>
      <c r="E28" s="108"/>
      <c r="F28" s="108"/>
      <c r="G28" s="108"/>
      <c r="H28" s="108"/>
    </row>
    <row r="29" spans="1:8" ht="48" customHeight="1" x14ac:dyDescent="0.15">
      <c r="A29" s="30" t="s">
        <v>224</v>
      </c>
      <c r="B29" s="19">
        <v>50</v>
      </c>
      <c r="C29" s="115" t="s">
        <v>285</v>
      </c>
      <c r="D29" s="108"/>
      <c r="E29" s="108"/>
      <c r="F29" s="108"/>
      <c r="G29" s="108"/>
      <c r="H29" s="108"/>
    </row>
    <row r="30" spans="1:8" ht="16.25" customHeight="1" x14ac:dyDescent="0.15">
      <c r="A30" s="18" t="s">
        <v>213</v>
      </c>
      <c r="B30" s="19">
        <v>40</v>
      </c>
      <c r="C30" s="115" t="s">
        <v>221</v>
      </c>
      <c r="D30" s="108"/>
      <c r="E30" s="108"/>
      <c r="F30" s="108"/>
      <c r="G30" s="108"/>
      <c r="H30" s="108"/>
    </row>
    <row r="31" spans="1:8" ht="48" customHeight="1" x14ac:dyDescent="0.15">
      <c r="A31" s="18" t="s">
        <v>214</v>
      </c>
      <c r="B31" s="19">
        <v>75</v>
      </c>
      <c r="C31" s="115" t="s">
        <v>275</v>
      </c>
      <c r="D31" s="108"/>
      <c r="E31" s="108"/>
      <c r="F31" s="108"/>
      <c r="G31" s="108"/>
      <c r="H31" s="108"/>
    </row>
    <row r="32" spans="1:8" ht="48" customHeight="1" x14ac:dyDescent="0.15">
      <c r="A32" s="18" t="s">
        <v>226</v>
      </c>
      <c r="B32" s="19">
        <v>40</v>
      </c>
      <c r="C32" s="115" t="s">
        <v>286</v>
      </c>
      <c r="D32" s="108"/>
      <c r="E32" s="108"/>
      <c r="F32" s="108"/>
      <c r="G32" s="108"/>
      <c r="H32" s="108"/>
    </row>
    <row r="33" spans="1:8" ht="48" customHeight="1" x14ac:dyDescent="0.15">
      <c r="A33" s="18" t="s">
        <v>252</v>
      </c>
      <c r="B33" s="19">
        <v>25</v>
      </c>
      <c r="C33" s="115" t="s">
        <v>287</v>
      </c>
      <c r="D33" s="108"/>
      <c r="E33" s="108"/>
      <c r="F33" s="108"/>
      <c r="G33" s="108"/>
      <c r="H33" s="108"/>
    </row>
    <row r="34" spans="1:8" ht="48" customHeight="1" x14ac:dyDescent="0.15">
      <c r="A34" s="18" t="s">
        <v>215</v>
      </c>
      <c r="B34" s="19">
        <v>20</v>
      </c>
      <c r="C34" s="115" t="s">
        <v>225</v>
      </c>
      <c r="D34" s="108"/>
      <c r="E34" s="108"/>
      <c r="F34" s="108"/>
      <c r="G34" s="108"/>
      <c r="H34" s="108"/>
    </row>
    <row r="35" spans="1:8" ht="16.25" customHeight="1" x14ac:dyDescent="0.2">
      <c r="A35" s="3"/>
      <c r="B35" s="3"/>
    </row>
    <row r="36" spans="1:8" ht="20" customHeight="1" x14ac:dyDescent="0.2">
      <c r="A36" s="17" t="s">
        <v>177</v>
      </c>
      <c r="B36" s="3"/>
    </row>
    <row r="37" spans="1:8" s="26" customFormat="1" ht="26" customHeight="1" x14ac:dyDescent="0.15">
      <c r="A37" s="28" t="s">
        <v>109</v>
      </c>
      <c r="B37" s="20" t="s">
        <v>30</v>
      </c>
      <c r="C37" s="17" t="s">
        <v>7</v>
      </c>
    </row>
    <row r="38" spans="1:8" x14ac:dyDescent="0.15">
      <c r="A38" s="18" t="s">
        <v>102</v>
      </c>
      <c r="B38" s="19">
        <v>7</v>
      </c>
      <c r="C38" s="18" t="s">
        <v>158</v>
      </c>
    </row>
    <row r="39" spans="1:8" x14ac:dyDescent="0.15">
      <c r="A39" s="18"/>
      <c r="B39" s="20" t="s">
        <v>119</v>
      </c>
    </row>
    <row r="40" spans="1:8" ht="48" customHeight="1" x14ac:dyDescent="0.15">
      <c r="A40" s="18" t="s">
        <v>29</v>
      </c>
      <c r="B40" s="19">
        <v>124.5</v>
      </c>
      <c r="C40" s="116" t="s">
        <v>169</v>
      </c>
      <c r="D40" s="116"/>
      <c r="E40" s="116"/>
      <c r="F40" s="116"/>
      <c r="G40" s="116"/>
      <c r="H40" s="108"/>
    </row>
    <row r="41" spans="1:8" x14ac:dyDescent="0.15">
      <c r="A41" s="18"/>
      <c r="B41" s="20" t="s">
        <v>112</v>
      </c>
    </row>
    <row r="42" spans="1:8" ht="32" customHeight="1" x14ac:dyDescent="0.15">
      <c r="A42" s="18" t="s">
        <v>31</v>
      </c>
      <c r="B42" s="21">
        <v>75</v>
      </c>
      <c r="C42" s="115" t="s">
        <v>176</v>
      </c>
      <c r="D42" s="108"/>
      <c r="E42" s="108"/>
      <c r="F42" s="108"/>
      <c r="G42" s="108"/>
      <c r="H42" s="108"/>
    </row>
    <row r="43" spans="1:8" x14ac:dyDescent="0.15">
      <c r="A43" s="18"/>
      <c r="B43" s="20" t="s">
        <v>30</v>
      </c>
    </row>
    <row r="44" spans="1:8" ht="16.25" customHeight="1" x14ac:dyDescent="0.15">
      <c r="A44" s="18" t="s">
        <v>51</v>
      </c>
      <c r="B44" s="21">
        <v>10</v>
      </c>
      <c r="C44" s="115" t="s">
        <v>60</v>
      </c>
      <c r="D44" s="108"/>
      <c r="E44" s="108"/>
      <c r="F44" s="108"/>
      <c r="G44" s="108"/>
      <c r="H44" s="108"/>
    </row>
    <row r="45" spans="1:8" ht="15" customHeight="1" x14ac:dyDescent="0.15">
      <c r="A45" s="18"/>
      <c r="B45" s="20" t="s">
        <v>46</v>
      </c>
      <c r="C45" s="30"/>
      <c r="D45" s="42"/>
      <c r="E45" s="42"/>
      <c r="F45" s="42"/>
      <c r="G45" s="42"/>
    </row>
    <row r="46" spans="1:8" ht="16.25" customHeight="1" x14ac:dyDescent="0.15">
      <c r="A46" s="18" t="s">
        <v>15</v>
      </c>
      <c r="B46" s="21">
        <v>50</v>
      </c>
      <c r="C46" s="115" t="s">
        <v>167</v>
      </c>
      <c r="D46" s="101"/>
      <c r="E46" s="101"/>
      <c r="F46" s="101"/>
      <c r="G46" s="101"/>
      <c r="H46" s="108"/>
    </row>
    <row r="47" spans="1:8" x14ac:dyDescent="0.15">
      <c r="A47" s="15"/>
      <c r="B47" s="40"/>
    </row>
    <row r="48" spans="1:8" ht="20" customHeight="1" x14ac:dyDescent="0.15">
      <c r="A48" s="17" t="s">
        <v>178</v>
      </c>
      <c r="B48" s="41"/>
    </row>
    <row r="49" spans="1:8" ht="26" customHeight="1" x14ac:dyDescent="0.15">
      <c r="A49" s="28" t="s">
        <v>109</v>
      </c>
      <c r="B49" s="20" t="s">
        <v>14</v>
      </c>
      <c r="C49" s="17" t="s">
        <v>7</v>
      </c>
    </row>
    <row r="50" spans="1:8" x14ac:dyDescent="0.15">
      <c r="A50" s="18" t="s">
        <v>18</v>
      </c>
      <c r="B50" s="21">
        <v>29.4</v>
      </c>
      <c r="C50" s="18" t="s">
        <v>2</v>
      </c>
    </row>
    <row r="51" spans="1:8" x14ac:dyDescent="0.15">
      <c r="A51" s="18"/>
      <c r="B51" s="20" t="s">
        <v>14</v>
      </c>
    </row>
    <row r="52" spans="1:8" ht="32" customHeight="1" x14ac:dyDescent="0.15">
      <c r="A52" s="18" t="s">
        <v>68</v>
      </c>
      <c r="B52" s="19">
        <v>6.5</v>
      </c>
      <c r="C52" s="115" t="s">
        <v>160</v>
      </c>
      <c r="D52" s="108"/>
      <c r="E52" s="108"/>
      <c r="F52" s="108"/>
      <c r="G52" s="108"/>
      <c r="H52" s="108"/>
    </row>
    <row r="53" spans="1:8" ht="16.25" customHeight="1" x14ac:dyDescent="0.15">
      <c r="A53" s="18"/>
      <c r="B53" s="20" t="s">
        <v>137</v>
      </c>
      <c r="C53" s="17" t="s">
        <v>7</v>
      </c>
      <c r="D53" s="42"/>
      <c r="E53" s="42"/>
      <c r="F53" s="42"/>
      <c r="G53" s="42"/>
    </row>
    <row r="54" spans="1:8" ht="16.25" customHeight="1" x14ac:dyDescent="0.15">
      <c r="A54" s="18" t="s">
        <v>136</v>
      </c>
      <c r="B54" s="19">
        <v>35</v>
      </c>
      <c r="C54" s="115" t="s">
        <v>159</v>
      </c>
      <c r="D54" s="108"/>
      <c r="E54" s="108"/>
      <c r="F54" s="108"/>
      <c r="G54" s="108"/>
      <c r="H54" s="108"/>
    </row>
    <row r="55" spans="1:8" x14ac:dyDescent="0.15">
      <c r="A55" s="18"/>
      <c r="B55" s="20" t="s">
        <v>112</v>
      </c>
    </row>
    <row r="56" spans="1:8" ht="32" customHeight="1" x14ac:dyDescent="0.15">
      <c r="A56" s="18" t="s">
        <v>81</v>
      </c>
      <c r="B56" s="21">
        <v>40</v>
      </c>
      <c r="C56" s="115" t="s">
        <v>168</v>
      </c>
      <c r="D56" s="108"/>
      <c r="E56" s="108"/>
      <c r="F56" s="108"/>
      <c r="G56" s="108"/>
    </row>
    <row r="57" spans="1:8" x14ac:dyDescent="0.15">
      <c r="A57" s="18"/>
      <c r="B57" s="20"/>
    </row>
    <row r="58" spans="1:8" ht="20" customHeight="1" x14ac:dyDescent="0.15">
      <c r="A58" s="17" t="s">
        <v>192</v>
      </c>
      <c r="B58" s="20"/>
    </row>
    <row r="59" spans="1:8" ht="26" customHeight="1" x14ac:dyDescent="0.15">
      <c r="A59" s="28" t="s">
        <v>109</v>
      </c>
      <c r="B59" s="20" t="s">
        <v>79</v>
      </c>
      <c r="C59" s="17" t="s">
        <v>7</v>
      </c>
    </row>
    <row r="60" spans="1:8" x14ac:dyDescent="0.15">
      <c r="A60" s="18" t="s">
        <v>17</v>
      </c>
      <c r="B60" s="21">
        <v>60</v>
      </c>
      <c r="C60" s="18" t="s">
        <v>172</v>
      </c>
    </row>
    <row r="61" spans="1:8" x14ac:dyDescent="0.15">
      <c r="A61" s="18"/>
      <c r="B61" s="91" t="s">
        <v>44</v>
      </c>
    </row>
    <row r="62" spans="1:8" ht="32" customHeight="1" x14ac:dyDescent="0.15">
      <c r="A62" s="18" t="s">
        <v>45</v>
      </c>
      <c r="B62" s="21">
        <v>25</v>
      </c>
      <c r="C62" s="115" t="s">
        <v>174</v>
      </c>
      <c r="D62" s="101"/>
      <c r="E62" s="101"/>
      <c r="F62" s="101"/>
      <c r="G62" s="101"/>
    </row>
    <row r="63" spans="1:8" x14ac:dyDescent="0.15">
      <c r="A63" s="15"/>
      <c r="B63" s="91" t="s">
        <v>44</v>
      </c>
    </row>
    <row r="64" spans="1:8" x14ac:dyDescent="0.15">
      <c r="A64" s="15" t="s">
        <v>64</v>
      </c>
      <c r="B64" s="92">
        <v>15</v>
      </c>
      <c r="C64" s="18" t="s">
        <v>65</v>
      </c>
    </row>
    <row r="65" spans="1:8" x14ac:dyDescent="0.15">
      <c r="A65" s="15"/>
      <c r="B65" s="91" t="s">
        <v>44</v>
      </c>
    </row>
    <row r="66" spans="1:8" x14ac:dyDescent="0.15">
      <c r="A66" s="15" t="s">
        <v>66</v>
      </c>
      <c r="B66" s="92">
        <v>35</v>
      </c>
      <c r="C66" s="18" t="s">
        <v>141</v>
      </c>
    </row>
    <row r="67" spans="1:8" x14ac:dyDescent="0.15">
      <c r="B67" s="20" t="s">
        <v>14</v>
      </c>
    </row>
    <row r="68" spans="1:8" ht="30" customHeight="1" x14ac:dyDescent="0.15">
      <c r="A68" s="15" t="s">
        <v>131</v>
      </c>
      <c r="B68" s="21">
        <v>75</v>
      </c>
      <c r="C68" s="115" t="s">
        <v>166</v>
      </c>
      <c r="D68" s="108"/>
      <c r="E68" s="108"/>
      <c r="F68" s="108"/>
      <c r="G68" s="108"/>
      <c r="H68" s="108"/>
    </row>
    <row r="69" spans="1:8" x14ac:dyDescent="0.15">
      <c r="A69" s="15"/>
      <c r="B69" s="50" t="s">
        <v>135</v>
      </c>
    </row>
    <row r="70" spans="1:8" x14ac:dyDescent="0.15">
      <c r="A70" s="15" t="s">
        <v>134</v>
      </c>
      <c r="B70" s="92">
        <v>3</v>
      </c>
      <c r="C70" s="18" t="s">
        <v>165</v>
      </c>
    </row>
    <row r="71" spans="1:8" ht="16.25" customHeight="1" x14ac:dyDescent="0.15">
      <c r="A71" s="17"/>
      <c r="B71" s="11" t="s">
        <v>37</v>
      </c>
    </row>
    <row r="72" spans="1:8" x14ac:dyDescent="0.15">
      <c r="A72" s="18" t="s">
        <v>77</v>
      </c>
      <c r="B72" s="19">
        <f>5*0.67</f>
        <v>3.35</v>
      </c>
      <c r="C72" s="18" t="s">
        <v>164</v>
      </c>
    </row>
  </sheetData>
  <mergeCells count="29">
    <mergeCell ref="C68:H68"/>
    <mergeCell ref="C42:H42"/>
    <mergeCell ref="C44:H44"/>
    <mergeCell ref="C46:H46"/>
    <mergeCell ref="C52:H52"/>
    <mergeCell ref="C54:H54"/>
    <mergeCell ref="C56:G56"/>
    <mergeCell ref="C62:G62"/>
    <mergeCell ref="C17:H17"/>
    <mergeCell ref="C40:H40"/>
    <mergeCell ref="C9:G9"/>
    <mergeCell ref="C10:G10"/>
    <mergeCell ref="C5:H5"/>
    <mergeCell ref="C14:H14"/>
    <mergeCell ref="C8:G8"/>
    <mergeCell ref="C15:H15"/>
    <mergeCell ref="C22:H22"/>
    <mergeCell ref="C23:H23"/>
    <mergeCell ref="C24:H24"/>
    <mergeCell ref="C25:H25"/>
    <mergeCell ref="C26:H26"/>
    <mergeCell ref="C27:H27"/>
    <mergeCell ref="C28:H28"/>
    <mergeCell ref="C29:H29"/>
    <mergeCell ref="C30:H30"/>
    <mergeCell ref="C31:H31"/>
    <mergeCell ref="C32:H32"/>
    <mergeCell ref="C33:H33"/>
    <mergeCell ref="C34:H34"/>
  </mergeCells>
  <phoneticPr fontId="6"/>
  <pageMargins left="0.75" right="0.75" top="1" bottom="1" header="0.5" footer="0.5"/>
  <pageSetup scale="58" orientation="portrait"/>
  <headerFooter alignWithMargins="0"/>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2024 ROI Template</vt:lpstr>
      <vt:lpstr>What Do the ROI Figures Mean</vt:lpstr>
      <vt:lpstr>Notes on Prices &amp; Costs</vt:lpstr>
    </vt:vector>
  </TitlesOfParts>
  <Company>Driscoll &amp; Fleeter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Fleeter User</dc:creator>
  <cp:lastModifiedBy>Cari Hillman</cp:lastModifiedBy>
  <cp:lastPrinted>2025-03-21T22:02:43Z</cp:lastPrinted>
  <dcterms:created xsi:type="dcterms:W3CDTF">2014-08-25T15:39:45Z</dcterms:created>
  <dcterms:modified xsi:type="dcterms:W3CDTF">2025-03-27T20:48:01Z</dcterms:modified>
</cp:coreProperties>
</file>